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umpk\OneDrive\Documents\Bespoke Bride\"/>
    </mc:Choice>
  </mc:AlternateContent>
  <xr:revisionPtr revIDLastSave="703" documentId="8_{BBD2C7ED-73FD-47AC-8A89-A1CF632A87F9}" xr6:coauthVersionLast="45" xr6:coauthVersionMax="45" xr10:uidLastSave="{9798C6F7-153B-45BA-A51B-2986F51A7F0A}"/>
  <bookViews>
    <workbookView xWindow="-110" yWindow="-110" windowWidth="22780" windowHeight="14660" tabRatio="500" xr2:uid="{00000000-000D-0000-FFFF-FFFF00000000}"/>
  </bookViews>
  <sheets>
    <sheet name="Wedding Budget Plann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7" i="1" l="1"/>
  <c r="D137" i="1"/>
  <c r="C137" i="1"/>
  <c r="B137" i="1"/>
  <c r="E128" i="1"/>
  <c r="D128" i="1"/>
  <c r="C128" i="1"/>
  <c r="B128" i="1"/>
  <c r="E119" i="1"/>
  <c r="C119" i="1"/>
  <c r="B119" i="1"/>
  <c r="D119" i="1"/>
  <c r="D104" i="1"/>
  <c r="D110" i="1" s="1"/>
  <c r="E110" i="1"/>
  <c r="C110" i="1"/>
  <c r="B110" i="1"/>
  <c r="E98" i="1"/>
  <c r="D98" i="1"/>
  <c r="C98" i="1"/>
  <c r="B98" i="1"/>
  <c r="E85" i="1"/>
  <c r="E71" i="1"/>
  <c r="D71" i="1"/>
  <c r="C71" i="1"/>
  <c r="B71" i="1"/>
  <c r="E54" i="1"/>
  <c r="E44" i="1"/>
  <c r="E31" i="1"/>
  <c r="B44" i="1"/>
  <c r="C44" i="1"/>
  <c r="D44" i="1"/>
  <c r="C31" i="1" l="1"/>
  <c r="C54" i="1"/>
  <c r="C85" i="1"/>
  <c r="B31" i="1"/>
  <c r="B54" i="1"/>
  <c r="B85" i="1"/>
  <c r="B4" i="1"/>
  <c r="D31" i="1" l="1"/>
  <c r="B9" i="1"/>
  <c r="D85" i="1"/>
  <c r="D54" i="1"/>
</calcChain>
</file>

<file path=xl/sharedStrings.xml><?xml version="1.0" encoding="utf-8"?>
<sst xmlns="http://schemas.openxmlformats.org/spreadsheetml/2006/main" count="165" uniqueCount="94">
  <si>
    <t>Total</t>
  </si>
  <si>
    <t>Bridal gown</t>
  </si>
  <si>
    <t>Bridal Shoes</t>
  </si>
  <si>
    <t>Wedding Rings</t>
  </si>
  <si>
    <t>Photographer</t>
  </si>
  <si>
    <t>Videographer</t>
  </si>
  <si>
    <t>Save The Dates</t>
  </si>
  <si>
    <t>Invitations</t>
  </si>
  <si>
    <t>Notice of Marriage</t>
  </si>
  <si>
    <t>Registrar</t>
  </si>
  <si>
    <t>Table Flowers</t>
  </si>
  <si>
    <t>Bridal gown Alterations</t>
  </si>
  <si>
    <t>Grooms Suit</t>
  </si>
  <si>
    <t>Grooms Shoes</t>
  </si>
  <si>
    <t>Page Boys Outfit</t>
  </si>
  <si>
    <t>Ceremony Backdrop</t>
  </si>
  <si>
    <t xml:space="preserve">Reception Backdrop </t>
  </si>
  <si>
    <t>Balloons</t>
  </si>
  <si>
    <t>String Lights</t>
  </si>
  <si>
    <t>Early Entrance Fee</t>
  </si>
  <si>
    <t>WEDDING BUDGET</t>
  </si>
  <si>
    <t>WEDDING DATE</t>
  </si>
  <si>
    <t>TOTAL BUDGET</t>
  </si>
  <si>
    <t>ESTIMATED EXPENSES</t>
  </si>
  <si>
    <t>ACTUAL EXPENSES TO DATE</t>
  </si>
  <si>
    <t>AVAILABLE BUDGET</t>
  </si>
  <si>
    <t>DAYS REMAINING</t>
  </si>
  <si>
    <t>DESCRIPTION</t>
  </si>
  <si>
    <t>ESTIMATED COST</t>
  </si>
  <si>
    <t>ACTUAL COST</t>
  </si>
  <si>
    <t>DIFFERENCE</t>
  </si>
  <si>
    <t>NOTES</t>
  </si>
  <si>
    <t>ATTIRE</t>
  </si>
  <si>
    <t>BEAUTY</t>
  </si>
  <si>
    <t>Groomsmen Outfits</t>
  </si>
  <si>
    <t>Bridesmaids Dresses</t>
  </si>
  <si>
    <t>Bridesmais Alterations</t>
  </si>
  <si>
    <t>Flower Girl Dresses</t>
  </si>
  <si>
    <t>Grooms Accessories</t>
  </si>
  <si>
    <t>Drinks Package</t>
  </si>
  <si>
    <t>Ceremony Room / Church Fees</t>
  </si>
  <si>
    <t>Reception Venue</t>
  </si>
  <si>
    <t>Catering</t>
  </si>
  <si>
    <t>DEPOST</t>
  </si>
  <si>
    <t>WEDDING VENUE &amp; CATERING</t>
  </si>
  <si>
    <t>PHOTO &amp; VIDEO</t>
  </si>
  <si>
    <t>DEPOSIT</t>
  </si>
  <si>
    <t>PAID IN FULL (YES/NO)</t>
  </si>
  <si>
    <t>STATIONERY</t>
  </si>
  <si>
    <t>Evening Invitations</t>
  </si>
  <si>
    <t>Order of the Day</t>
  </si>
  <si>
    <t>Signage</t>
  </si>
  <si>
    <t>Place Name</t>
  </si>
  <si>
    <t>Menu</t>
  </si>
  <si>
    <t>Favor Tags</t>
  </si>
  <si>
    <t>Thank you Cards</t>
  </si>
  <si>
    <t>DECORATIONS</t>
  </si>
  <si>
    <t>Table Decorations</t>
  </si>
  <si>
    <t>Confetti</t>
  </si>
  <si>
    <t>Guest Book</t>
  </si>
  <si>
    <t>Table Names/Numbers</t>
  </si>
  <si>
    <t>Garlands</t>
  </si>
  <si>
    <t>Photo Booth</t>
  </si>
  <si>
    <t>FLOWERS</t>
  </si>
  <si>
    <t>Photo Prints &amp; Album</t>
  </si>
  <si>
    <t>Veil/Hair Accessories</t>
  </si>
  <si>
    <t>Jewellery</t>
  </si>
  <si>
    <t>Bridal Underwear</t>
  </si>
  <si>
    <t>Cufflinks</t>
  </si>
  <si>
    <t xml:space="preserve">Wedding Cake </t>
  </si>
  <si>
    <t>Engagement Photos/ Video</t>
  </si>
  <si>
    <t>Pens</t>
  </si>
  <si>
    <t>Aisle Runner</t>
  </si>
  <si>
    <t>Boutonnieres</t>
  </si>
  <si>
    <t>Bridal Bouquet</t>
  </si>
  <si>
    <t>Bridesmaids Bouquets</t>
  </si>
  <si>
    <t>Flower Girls Bouquets</t>
  </si>
  <si>
    <t>Bridal Flower Crown</t>
  </si>
  <si>
    <t>Bridesmaids Flower Crown</t>
  </si>
  <si>
    <t>Flower Girl Flower Crown</t>
  </si>
  <si>
    <t>Hair Styling</t>
  </si>
  <si>
    <t>Makeup</t>
  </si>
  <si>
    <t>Hair Cut</t>
  </si>
  <si>
    <t>Tanning</t>
  </si>
  <si>
    <t>Mani/Pedi</t>
  </si>
  <si>
    <t>Hair Removal</t>
  </si>
  <si>
    <t>ENTERTAINMENT</t>
  </si>
  <si>
    <t>Band / DJ</t>
  </si>
  <si>
    <t>GIFTS &amp; FAVORS</t>
  </si>
  <si>
    <t>Wedding Favors</t>
  </si>
  <si>
    <t>Bridal Party Gifts</t>
  </si>
  <si>
    <t>Groomsmen Gifts</t>
  </si>
  <si>
    <t>Gifts for Parents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</si>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</sst>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-F800]dddd\,\ mmmm\ dd\,\ yyyy"/>
    <numFmt numFmtId="166" formatCode="&quot;£&quot;#,##0"/>
    <numFmt numFmtId="167" formatCode="&quot;£&quot;#,##0.00"/>
  </numFmts>
  <fonts count="29" x14ac:knownFonts="1">
    <font>
      <sz val="12"/>
      <color theme="1"/>
      <name val="Calisto MT"/>
      <family val="2"/>
      <scheme val="minor"/>
    </font>
    <font>
      <sz val="12"/>
      <color theme="1"/>
      <name val="Calisto MT"/>
      <family val="2"/>
      <scheme val="minor"/>
    </font>
    <font>
      <b/>
      <sz val="11"/>
      <color theme="3"/>
      <name val="Calisto MT"/>
      <family val="2"/>
      <scheme val="minor"/>
    </font>
    <font>
      <u/>
      <sz val="12"/>
      <color theme="10"/>
      <name val="Calisto MT"/>
      <family val="2"/>
      <scheme val="minor"/>
    </font>
    <font>
      <u/>
      <sz val="12"/>
      <color theme="11"/>
      <name val="Calisto MT"/>
      <family val="2"/>
      <scheme val="minor"/>
    </font>
    <font>
      <b/>
      <sz val="14"/>
      <color theme="7" tint="0.79998168889431442"/>
      <name val="Calisto MT"/>
      <family val="1"/>
      <scheme val="minor"/>
    </font>
    <font>
      <sz val="8"/>
      <name val="Calisto MT"/>
      <family val="2"/>
      <scheme val="minor"/>
    </font>
    <font>
      <sz val="12"/>
      <color theme="1" tint="4.9989318521683403E-2"/>
      <name val="Calisto MT"/>
      <family val="1"/>
      <scheme val="minor"/>
    </font>
    <font>
      <b/>
      <sz val="12"/>
      <color theme="1"/>
      <name val="Calisto MT"/>
      <family val="2"/>
      <scheme val="minor"/>
    </font>
    <font>
      <sz val="12"/>
      <color theme="1"/>
      <name val="Calisto MT"/>
      <family val="1"/>
      <scheme val="minor"/>
    </font>
    <font>
      <b/>
      <sz val="12"/>
      <color theme="1"/>
      <name val="Calisto MT"/>
      <family val="1"/>
      <scheme val="minor"/>
    </font>
    <font>
      <sz val="13.5"/>
      <color rgb="FF494949"/>
      <name val="Times New Roman"/>
      <family val="1"/>
    </font>
    <font>
      <i/>
      <sz val="8"/>
      <color rgb="FF1C1C1C"/>
      <name val="Arial"/>
      <family val="2"/>
    </font>
    <font>
      <sz val="12"/>
      <color theme="1" tint="4.9989318521683403E-2"/>
      <name val="Calisto MT"/>
      <family val="1"/>
      <scheme val="minor"/>
    </font>
    <font>
      <b/>
      <sz val="18"/>
      <name val="Calibri Light"/>
      <family val="2"/>
    </font>
    <font>
      <b/>
      <sz val="12"/>
      <color theme="0" tint="-0.499984740745262"/>
      <name val="Calibri"/>
      <family val="2"/>
    </font>
    <font>
      <sz val="16"/>
      <color theme="1"/>
      <name val="Calibri"/>
      <family val="2"/>
    </font>
    <font>
      <sz val="12"/>
      <color theme="1"/>
      <name val="Calibri"/>
      <family val="2"/>
    </font>
    <font>
      <sz val="14"/>
      <color theme="0" tint="-0.499984740745262"/>
      <name val="Calibri"/>
      <family val="2"/>
    </font>
    <font>
      <i/>
      <sz val="14"/>
      <color theme="0" tint="-0.499984740745262"/>
      <name val="Calibri"/>
      <family val="2"/>
    </font>
    <font>
      <b/>
      <sz val="12"/>
      <color theme="1"/>
      <name val="Calibri"/>
      <family val="2"/>
    </font>
    <font>
      <b/>
      <sz val="14"/>
      <color theme="0" tint="-0.499984740745262"/>
      <name val="Calibri"/>
      <family val="2"/>
    </font>
    <font>
      <b/>
      <sz val="12"/>
      <name val="Calibri"/>
      <family val="2"/>
    </font>
    <font>
      <sz val="12"/>
      <color theme="1" tint="4.9989318521683403E-2"/>
      <name val="Calibri"/>
      <family val="2"/>
    </font>
    <font>
      <sz val="11"/>
      <color theme="1"/>
      <name val="Calibri"/>
      <family val="2"/>
    </font>
    <font>
      <sz val="14"/>
      <color theme="1" tint="4.9989318521683403E-2"/>
      <name val="Calibri"/>
      <family val="2"/>
    </font>
    <font>
      <sz val="16"/>
      <color theme="1" tint="4.9989318521683403E-2"/>
      <name val="Calibri Light"/>
      <family val="2"/>
    </font>
    <font>
      <sz val="10"/>
      <color theme="0" tint="-0.499984740745262"/>
      <name val="Calibri"/>
      <family val="2"/>
    </font>
    <font>
      <b/>
      <sz val="10"/>
      <color theme="0" tint="-0.49998474074526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7" tint="0.59999389629810485"/>
      </patternFill>
    </fill>
    <fill>
      <patternFill patternType="solid">
        <fgColor theme="0"/>
        <bgColor theme="7" tint="0.79998168889431442"/>
      </patternFill>
    </fill>
  </fills>
  <borders count="2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/>
      </top>
      <bottom/>
      <diagonal/>
    </border>
    <border>
      <left style="thin">
        <color indexed="64"/>
      </left>
      <right/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</borders>
  <cellStyleXfs count="3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Border="1"/>
    <xf numFmtId="0" fontId="8" fillId="0" borderId="0" xfId="0" applyFont="1" applyBorder="1"/>
    <xf numFmtId="0" fontId="10" fillId="0" borderId="0" xfId="0" applyFont="1" applyBorder="1"/>
    <xf numFmtId="0" fontId="9" fillId="0" borderId="0" xfId="0" applyFont="1" applyBorder="1" applyAlignment="1">
      <alignment wrapText="1"/>
    </xf>
    <xf numFmtId="0" fontId="14" fillId="4" borderId="0" xfId="0" applyFont="1" applyFill="1" applyBorder="1"/>
    <xf numFmtId="0" fontId="0" fillId="4" borderId="0" xfId="0" applyFill="1" applyBorder="1"/>
    <xf numFmtId="0" fontId="0" fillId="4" borderId="0" xfId="0" applyFill="1"/>
    <xf numFmtId="0" fontId="16" fillId="3" borderId="0" xfId="0" applyFont="1" applyFill="1"/>
    <xf numFmtId="0" fontId="17" fillId="0" borderId="0" xfId="0" applyFont="1" applyAlignment="1">
      <alignment wrapText="1"/>
    </xf>
    <xf numFmtId="0" fontId="17" fillId="0" borderId="0" xfId="0" applyFont="1"/>
    <xf numFmtId="0" fontId="20" fillId="0" borderId="0" xfId="0" applyFont="1" applyBorder="1" applyAlignment="1">
      <alignment vertical="center"/>
    </xf>
    <xf numFmtId="0" fontId="17" fillId="0" borderId="0" xfId="0" applyFont="1" applyBorder="1"/>
    <xf numFmtId="0" fontId="22" fillId="3" borderId="0" xfId="2" applyFont="1" applyFill="1" applyAlignment="1">
      <alignment horizontal="left" wrapText="1"/>
    </xf>
    <xf numFmtId="0" fontId="0" fillId="6" borderId="0" xfId="0" applyFill="1"/>
    <xf numFmtId="167" fontId="0" fillId="6" borderId="0" xfId="1" applyNumberFormat="1" applyFont="1" applyFill="1"/>
    <xf numFmtId="167" fontId="0" fillId="6" borderId="0" xfId="0" applyNumberFormat="1" applyFill="1"/>
    <xf numFmtId="0" fontId="0" fillId="3" borderId="0" xfId="0" applyFill="1"/>
    <xf numFmtId="167" fontId="0" fillId="3" borderId="0" xfId="1" applyNumberFormat="1" applyFont="1" applyFill="1"/>
    <xf numFmtId="167" fontId="0" fillId="3" borderId="0" xfId="0" applyNumberFormat="1" applyFill="1"/>
    <xf numFmtId="0" fontId="9" fillId="6" borderId="0" xfId="0" applyFont="1" applyFill="1"/>
    <xf numFmtId="0" fontId="17" fillId="6" borderId="0" xfId="0" applyFont="1" applyFill="1"/>
    <xf numFmtId="0" fontId="24" fillId="3" borderId="0" xfId="0" applyFont="1" applyFill="1"/>
    <xf numFmtId="167" fontId="24" fillId="3" borderId="0" xfId="1" applyNumberFormat="1" applyFont="1" applyFill="1"/>
    <xf numFmtId="167" fontId="24" fillId="3" borderId="0" xfId="0" applyNumberFormat="1" applyFont="1" applyFill="1"/>
    <xf numFmtId="0" fontId="24" fillId="6" borderId="0" xfId="0" applyFont="1" applyFill="1"/>
    <xf numFmtId="167" fontId="24" fillId="6" borderId="0" xfId="1" applyNumberFormat="1" applyFont="1" applyFill="1"/>
    <xf numFmtId="167" fontId="24" fillId="6" borderId="0" xfId="0" applyNumberFormat="1" applyFont="1" applyFill="1"/>
    <xf numFmtId="0" fontId="24" fillId="3" borderId="0" xfId="0" applyFont="1" applyFill="1" applyAlignment="1">
      <alignment vertical="center"/>
    </xf>
    <xf numFmtId="0" fontId="24" fillId="6" borderId="0" xfId="0" applyFont="1" applyFill="1" applyAlignment="1">
      <alignment vertical="center"/>
    </xf>
    <xf numFmtId="0" fontId="23" fillId="6" borderId="0" xfId="0" applyFont="1" applyFill="1"/>
    <xf numFmtId="0" fontId="25" fillId="6" borderId="0" xfId="0" applyFont="1" applyFill="1"/>
    <xf numFmtId="0" fontId="9" fillId="5" borderId="0" xfId="0" applyFont="1" applyFill="1"/>
    <xf numFmtId="167" fontId="26" fillId="6" borderId="3" xfId="0" applyNumberFormat="1" applyFont="1" applyFill="1" applyBorder="1"/>
    <xf numFmtId="167" fontId="26" fillId="6" borderId="4" xfId="0" applyNumberFormat="1" applyFont="1" applyFill="1" applyBorder="1"/>
    <xf numFmtId="167" fontId="26" fillId="6" borderId="0" xfId="0" applyNumberFormat="1" applyFont="1" applyFill="1"/>
    <xf numFmtId="0" fontId="27" fillId="6" borderId="5" xfId="0" applyFont="1" applyFill="1" applyBorder="1"/>
    <xf numFmtId="0" fontId="27" fillId="6" borderId="6" xfId="0" applyFont="1" applyFill="1" applyBorder="1"/>
    <xf numFmtId="0" fontId="27" fillId="6" borderId="7" xfId="0" applyFont="1" applyFill="1" applyBorder="1"/>
    <xf numFmtId="0" fontId="27" fillId="6" borderId="0" xfId="0" applyFont="1" applyFill="1"/>
    <xf numFmtId="0" fontId="0" fillId="6" borderId="0" xfId="0" applyFill="1" applyAlignment="1">
      <alignment vertical="center"/>
    </xf>
    <xf numFmtId="0" fontId="13" fillId="6" borderId="0" xfId="0" applyFont="1" applyFill="1" applyBorder="1"/>
    <xf numFmtId="0" fontId="12" fillId="6" borderId="0" xfId="0" applyFont="1" applyFill="1" applyAlignment="1">
      <alignment vertical="center" wrapText="1"/>
    </xf>
    <xf numFmtId="0" fontId="27" fillId="7" borderId="5" xfId="0" applyFont="1" applyFill="1" applyBorder="1"/>
    <xf numFmtId="0" fontId="27" fillId="7" borderId="6" xfId="0" applyFont="1" applyFill="1" applyBorder="1"/>
    <xf numFmtId="0" fontId="27" fillId="6" borderId="0" xfId="0" applyFont="1" applyFill="1" applyAlignment="1">
      <alignment vertical="center" wrapText="1"/>
    </xf>
    <xf numFmtId="0" fontId="21" fillId="6" borderId="0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0" fillId="6" borderId="12" xfId="0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15" xfId="3" applyFont="1" applyFill="1" applyBorder="1" applyAlignment="1"/>
    <xf numFmtId="166" fontId="18" fillId="6" borderId="16" xfId="3" applyNumberFormat="1" applyFont="1" applyFill="1" applyBorder="1" applyAlignment="1">
      <alignment horizontal="right" wrapText="1"/>
    </xf>
    <xf numFmtId="0" fontId="22" fillId="0" borderId="12" xfId="3" applyFont="1" applyFill="1" applyBorder="1" applyAlignment="1">
      <alignment shrinkToFit="1"/>
    </xf>
    <xf numFmtId="166" fontId="19" fillId="0" borderId="17" xfId="3" applyNumberFormat="1" applyFont="1" applyFill="1" applyBorder="1" applyAlignment="1">
      <alignment horizontal="right" wrapText="1"/>
    </xf>
    <xf numFmtId="0" fontId="22" fillId="0" borderId="18" xfId="2" applyFont="1" applyFill="1" applyBorder="1" applyAlignment="1"/>
    <xf numFmtId="166" fontId="21" fillId="0" borderId="19" xfId="2" applyNumberFormat="1" applyFont="1" applyFill="1" applyBorder="1" applyAlignment="1">
      <alignment horizontal="right" wrapText="1"/>
    </xf>
    <xf numFmtId="0" fontId="7" fillId="6" borderId="0" xfId="0" applyFont="1" applyFill="1"/>
    <xf numFmtId="0" fontId="24" fillId="5" borderId="0" xfId="0" applyFont="1" applyFill="1"/>
    <xf numFmtId="0" fontId="27" fillId="7" borderId="7" xfId="0" applyFont="1" applyFill="1" applyBorder="1"/>
    <xf numFmtId="0" fontId="24" fillId="8" borderId="0" xfId="0" applyFont="1" applyFill="1"/>
    <xf numFmtId="0" fontId="9" fillId="8" borderId="0" xfId="0" applyFont="1" applyFill="1"/>
    <xf numFmtId="0" fontId="26" fillId="6" borderId="0" xfId="0" applyFont="1" applyFill="1"/>
    <xf numFmtId="0" fontId="7" fillId="3" borderId="0" xfId="0" applyFont="1" applyFill="1"/>
    <xf numFmtId="167" fontId="24" fillId="3" borderId="1" xfId="1" applyNumberFormat="1" applyFont="1" applyFill="1" applyBorder="1"/>
    <xf numFmtId="167" fontId="24" fillId="3" borderId="1" xfId="0" applyNumberFormat="1" applyFont="1" applyFill="1" applyBorder="1"/>
    <xf numFmtId="164" fontId="24" fillId="3" borderId="0" xfId="1" applyFont="1" applyFill="1"/>
    <xf numFmtId="0" fontId="24" fillId="3" borderId="2" xfId="0" applyFont="1" applyFill="1" applyBorder="1"/>
    <xf numFmtId="167" fontId="0" fillId="3" borderId="1" xfId="1" applyNumberFormat="1" applyFont="1" applyFill="1" applyBorder="1"/>
    <xf numFmtId="167" fontId="0" fillId="3" borderId="1" xfId="0" applyNumberFormat="1" applyFill="1" applyBorder="1"/>
    <xf numFmtId="0" fontId="9" fillId="3" borderId="0" xfId="0" applyFont="1" applyFill="1"/>
    <xf numFmtId="0" fontId="28" fillId="7" borderId="7" xfId="0" applyFont="1" applyFill="1" applyBorder="1"/>
    <xf numFmtId="0" fontId="21" fillId="6" borderId="8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165" fontId="15" fillId="3" borderId="0" xfId="2" applyNumberFormat="1" applyFont="1" applyFill="1" applyAlignment="1">
      <alignment horizontal="left" wrapText="1"/>
    </xf>
    <xf numFmtId="3" fontId="15" fillId="3" borderId="0" xfId="2" applyNumberFormat="1" applyFont="1" applyFill="1" applyAlignment="1">
      <alignment horizontal="left" wrapText="1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</cellXfs>
  <cellStyles count="34">
    <cellStyle name="20% - Accent3" xfId="3" builtinId="38"/>
    <cellStyle name="Currency" xfId="1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eading 4" xfId="2" builtinId="19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</cellStyles>
  <dxfs count="1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family val="1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family val="1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/>
        <bottom/>
      </border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family val="2"/>
        <scheme val="none"/>
      </font>
      <fill>
        <patternFill patternType="solid">
          <fgColor theme="7" tint="0.59999389629810485"/>
          <bgColor theme="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family val="1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family val="1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/>
        <bottom/>
      </border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family val="2"/>
        <scheme val="none"/>
      </font>
      <fill>
        <patternFill patternType="solid">
          <fgColor theme="7" tint="0.59999389629810485"/>
          <bgColor theme="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family val="1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family val="1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/>
        <bottom/>
      </border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family val="2"/>
        <scheme val="none"/>
      </font>
      <fill>
        <patternFill patternType="solid">
          <fgColor theme="7" tint="0.59999389629810485"/>
          <bgColor theme="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family val="1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family val="1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/>
        <bottom/>
      </border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family val="2"/>
        <scheme val="none"/>
      </font>
      <fill>
        <patternFill patternType="solid">
          <fgColor theme="7" tint="0.59999389629810485"/>
          <bgColor theme="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family val="1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family val="1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/>
        <bottom/>
      </border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family val="2"/>
        <scheme val="none"/>
      </font>
      <fill>
        <patternFill patternType="solid">
          <fgColor theme="7" tint="0.59999389629810485"/>
          <bgColor theme="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/>
        <bottom/>
      </border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family val="2"/>
        <scheme val="none"/>
      </font>
      <fill>
        <patternFill patternType="solid">
          <fgColor theme="7" tint="0.59999389629810485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family val="1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family val="1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family val="2"/>
        <scheme val="none"/>
      </font>
      <fill>
        <patternFill patternType="solid">
          <fgColor theme="7" tint="0.59999389629810485"/>
          <bgColor theme="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family val="1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family val="1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/>
        <bottom/>
      </border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family val="2"/>
        <scheme val="none"/>
      </font>
      <fill>
        <patternFill patternType="solid">
          <fgColor theme="7" tint="0.59999389629810485"/>
          <bgColor theme="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4"/>
        <color theme="1" tint="4.9989318521683403E-2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family val="2"/>
        <scheme val="none"/>
      </font>
      <fill>
        <patternFill patternType="solid">
          <fgColor theme="7" tint="0.59999389629810485"/>
          <bgColor theme="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 Light"/>
        <family val="2"/>
        <scheme val="none"/>
      </font>
      <numFmt numFmtId="167" formatCode="&quot;£&quot;#,##0.00"/>
      <fill>
        <patternFill patternType="solid">
          <fgColor indexed="64"/>
          <bgColor theme="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1" tint="4.9989318521683403E-2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336550</xdr:colOff>
      <xdr:row>4</xdr:row>
      <xdr:rowOff>228600</xdr:rowOff>
    </xdr:from>
    <xdr:to>
      <xdr:col>3</xdr:col>
      <xdr:colOff>450850</xdr:colOff>
      <xdr:row>9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3D560E7-2383-4AE7-8535-283560CCCFA1}"/>
            </a:ext>
          </a:extLst>
        </xdr:cNvPr>
        <xdr:cNvSpPr txBox="1"/>
      </xdr:nvSpPr>
      <xdr:spPr>
        <a:xfrm>
          <a:off x="4368800" y="1270000"/>
          <a:ext cx="1339850" cy="9652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bg1">
                  <a:lumMod val="50000"/>
                </a:schemeClr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Enter your budget here, estimated and actual expenses are calculated based on the tables below.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Apparel" displayName="Apparel" ref="A14:G31" totalsRowCount="1" headerRowDxfId="163" dataDxfId="161" totalsRowDxfId="160" headerRowBorderDxfId="162">
  <autoFilter ref="A14:G30" xr:uid="{00000000-0009-0000-0100-000004000000}"/>
  <tableColumns count="7">
    <tableColumn id="1" xr3:uid="{00000000-0010-0000-0000-000001000000}" name="DESCRIPTION" totalsRowLabel="Total" dataDxfId="159" totalsRowDxfId="158"/>
    <tableColumn id="3" xr3:uid="{00000000-0010-0000-0000-000003000000}" name="ESTIMATED COST" totalsRowFunction="sum" dataDxfId="157" totalsRowDxfId="156" dataCellStyle="Currency"/>
    <tableColumn id="4" xr3:uid="{00000000-0010-0000-0000-000004000000}" name="ACTUAL COST" totalsRowFunction="sum" dataDxfId="155" totalsRowDxfId="154" dataCellStyle="Currency"/>
    <tableColumn id="5" xr3:uid="{00000000-0010-0000-0000-000005000000}" name="DIFFERENCE" totalsRowFunction="sum" dataDxfId="153" totalsRowDxfId="152">
      <calculatedColumnFormula>Apparel[[#This Row],[ESTIMATED COST]]-Apparel[[#This Row],[ACTUAL COST]]</calculatedColumnFormula>
    </tableColumn>
    <tableColumn id="2" xr3:uid="{00000000-0010-0000-0000-000002000000}" name="DEPOST" totalsRowFunction="sum" dataDxfId="151" totalsRowDxfId="150"/>
    <tableColumn id="6" xr3:uid="{62497703-CFD0-494E-9940-1D66291B5839}" name="PAID IN FULL (YES/NO)" dataDxfId="149" totalsRowDxfId="148"/>
    <tableColumn id="7" xr3:uid="{0AACC065-7405-4FB8-BA70-23C87B8C8527}" name="NOTES" dataDxfId="147" totalsRowDxfId="146"/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17C6063-531A-4C61-A252-8B9E35539E80}" name="Reception34678" displayName="Reception34678" ref="A132:G137" totalsRowCount="1" headerRowDxfId="16" dataDxfId="14" totalsRowDxfId="13" headerRowBorderDxfId="15">
  <autoFilter ref="A132:G136" xr:uid="{F37764CF-203C-4F12-9368-1C926F63873C}"/>
  <tableColumns count="7">
    <tableColumn id="1" xr3:uid="{9F15C5E2-82F5-46F8-845E-6068C4CCD574}" name="DESCRIPTION" totalsRowLabel="Total" totalsRowDxfId="12"/>
    <tableColumn id="3" xr3:uid="{5FCE1AAD-9B65-488F-90B6-45D64130800B}" name="ESTIMATED COST" totalsRowFunction="sum" dataDxfId="11" totalsRowDxfId="10" dataCellStyle="Currency"/>
    <tableColumn id="4" xr3:uid="{0D88707E-8390-4DEB-8245-40FFEBF56B37}" name="ACTUAL COST" totalsRowFunction="sum" dataDxfId="9" totalsRowDxfId="8" dataCellStyle="Currency"/>
    <tableColumn id="5" xr3:uid="{42FF8CC9-FA13-4E95-A43A-CC62B3274639}" name="DIFFERENCE" totalsRowFunction="sum" dataDxfId="7" totalsRowDxfId="6">
      <calculatedColumnFormula>Reception34678[[#This Row],[ESTIMATED COST]]-Reception34678[[#This Row],[ACTUAL COST]]</calculatedColumnFormula>
    </tableColumn>
    <tableColumn id="2" xr3:uid="{7C245ABD-A508-442B-9BFE-8451FB459FD3}" name="DEPOST" totalsRowFunction="sum" dataDxfId="5" totalsRowDxfId="4"/>
    <tableColumn id="6" xr3:uid="{CD71143A-7C7D-4BF2-809F-13518BECD655}" name="PAID IN FULL (YES/NO)" dataDxfId="3" totalsRowDxfId="2"/>
    <tableColumn id="7" xr3:uid="{3388B24A-4EA9-46E6-AFAD-4E4CBAF0379A}" name="NOTES" dataDxfId="1" totalsRowDxfId="0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Decorations" displayName="Decorations" ref="A35:G44" totalsRowCount="1" headerRowDxfId="145" dataDxfId="143" totalsRowDxfId="142" headerRowBorderDxfId="144">
  <autoFilter ref="A35:G43" xr:uid="{00000000-0009-0000-0100-00000A000000}"/>
  <tableColumns count="7">
    <tableColumn id="1" xr3:uid="{00000000-0010-0000-0100-000001000000}" name="DESCRIPTION" totalsRowLabel="Total" totalsRowDxfId="141"/>
    <tableColumn id="3" xr3:uid="{00000000-0010-0000-0100-000003000000}" name="ESTIMATED COST" totalsRowFunction="sum" totalsRowDxfId="140" dataCellStyle="Currency"/>
    <tableColumn id="4" xr3:uid="{00000000-0010-0000-0100-000004000000}" name="ACTUAL COST" totalsRowFunction="sum" totalsRowDxfId="139" dataCellStyle="Currency"/>
    <tableColumn id="5" xr3:uid="{00000000-0010-0000-0100-000005000000}" name="DIFFERENCE" totalsRowFunction="sum" totalsRowDxfId="138">
      <calculatedColumnFormula>Decorations[[#This Row],[ESTIMATED COST]]-Decorations[[#This Row],[ACTUAL COST]]</calculatedColumnFormula>
    </tableColumn>
    <tableColumn id="2" xr3:uid="{00000000-0010-0000-0100-000002000000}" name="DEPOSIT" totalsRowFunction="sum" totalsRowDxfId="137"/>
    <tableColumn id="7" xr3:uid="{58DB779A-FF4F-4DFA-B282-6CA863E7C78D}" name="PAID IN FULL (YES/NO)" dataDxfId="136" totalsRowDxfId="135"/>
    <tableColumn id="8" xr3:uid="{0657C7F0-0CB3-46D0-998B-AED78EE806A4}" name="NOTES" dataDxfId="134" totalsRowDxfId="133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Reception" displayName="Reception" ref="A48:G54" totalsRowCount="1" headerRowDxfId="132" dataDxfId="130" totalsRowDxfId="129" headerRowBorderDxfId="131">
  <autoFilter ref="A48:G53" xr:uid="{00000000-0009-0000-0100-00000B000000}"/>
  <tableColumns count="7">
    <tableColumn id="1" xr3:uid="{00000000-0010-0000-0200-000001000000}" name="DESCRIPTION" totalsRowLabel="Total" totalsRowDxfId="128"/>
    <tableColumn id="3" xr3:uid="{00000000-0010-0000-0200-000003000000}" name="ESTIMATED COST" totalsRowFunction="sum" dataDxfId="127" totalsRowDxfId="126" dataCellStyle="Currency"/>
    <tableColumn id="4" xr3:uid="{00000000-0010-0000-0200-000004000000}" name="ACTUAL COST" totalsRowFunction="sum" dataDxfId="125" totalsRowDxfId="124" dataCellStyle="Currency"/>
    <tableColumn id="5" xr3:uid="{00000000-0010-0000-0200-000005000000}" name="DIFFERENCE" totalsRowFunction="sum" dataDxfId="123" totalsRowDxfId="122">
      <calculatedColumnFormula>Reception[[#This Row],[ESTIMATED COST]]-Reception[[#This Row],[ACTUAL COST]]</calculatedColumnFormula>
    </tableColumn>
    <tableColumn id="2" xr3:uid="{00000000-0010-0000-0200-000002000000}" name="DEPOST" totalsRowFunction="sum" dataDxfId="121" totalsRowDxfId="120"/>
    <tableColumn id="6" xr3:uid="{8A06CCCF-62D9-4FAA-809B-09E74BD31684}" name="PAID IN FULL (YES/NO)" dataDxfId="119" totalsRowDxfId="118"/>
    <tableColumn id="7" xr3:uid="{714962D8-68AA-427A-A05A-4A8638E88DF9}" name="NOTES" dataDxfId="117" totalsRowDxfId="116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Other" displayName="Other" ref="A58:G71" totalsRowCount="1" headerRowDxfId="115" dataDxfId="113" headerRowBorderDxfId="114">
  <autoFilter ref="A58:G70" xr:uid="{00000000-0009-0000-0100-00000C000000}"/>
  <tableColumns count="7">
    <tableColumn id="1" xr3:uid="{00000000-0010-0000-0300-000001000000}" name="DESCRIPTION" totalsRowLabel="Total" dataDxfId="112" totalsRowDxfId="111"/>
    <tableColumn id="3" xr3:uid="{00000000-0010-0000-0300-000003000000}" name="ESTIMATED COST" totalsRowFunction="custom" dataDxfId="110" totalsRowDxfId="109" dataCellStyle="Currency">
      <totalsRowFormula>SUBTOTAL(109,Reception[ESTIMATED COST])</totalsRowFormula>
    </tableColumn>
    <tableColumn id="4" xr3:uid="{00000000-0010-0000-0300-000004000000}" name="ACTUAL COST" totalsRowFunction="custom" dataDxfId="108" totalsRowDxfId="107" dataCellStyle="Currency">
      <totalsRowFormula>SUBTOTAL(109,Reception[ACTUAL COST])</totalsRowFormula>
    </tableColumn>
    <tableColumn id="5" xr3:uid="{00000000-0010-0000-0300-000005000000}" name="DIFFERENCE" totalsRowFunction="custom" dataDxfId="106" totalsRowDxfId="105">
      <calculatedColumnFormula>Other[[#This Row],[ESTIMATED COST]]-Other[[#This Row],[ACTUAL COST]]</calculatedColumnFormula>
      <totalsRowFormula>SUBTOTAL(109,Reception[DIFFERENCE])</totalsRowFormula>
    </tableColumn>
    <tableColumn id="2" xr3:uid="{00000000-0010-0000-0300-000002000000}" name="DEPOSIT" totalsRowFunction="custom" dataDxfId="104" totalsRowDxfId="103">
      <totalsRowFormula>SUBTOTAL(109,Reception[DEPOST])</totalsRowFormula>
    </tableColumn>
    <tableColumn id="6" xr3:uid="{CD9C7D0B-2BAA-4CC6-91E3-1B940EDF47FE}" name="PAID IN FULL (YES/NO)" dataDxfId="102" totalsRowDxfId="101"/>
    <tableColumn id="7" xr3:uid="{D6313360-78CE-4BF6-A5D4-8F635C4E33E1}" name="NOTES" dataDxfId="100" totalsRowDxfId="99"/>
  </tableColumns>
  <tableStyleInfo name="TableStyleMedium1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Other2" displayName="Other2" ref="A75:E85" totalsRowCount="1" headerRowDxfId="98" dataDxfId="96" totalsRowDxfId="95" headerRowBorderDxfId="97">
  <autoFilter ref="A75:E84" xr:uid="{00000000-0009-0000-0100-000001000000}"/>
  <tableColumns count="5">
    <tableColumn id="1" xr3:uid="{00000000-0010-0000-0400-000001000000}" name="DESCRIPTION" totalsRowLabel="Total" dataDxfId="94" totalsRowDxfId="93"/>
    <tableColumn id="3" xr3:uid="{00000000-0010-0000-0400-000003000000}" name="ESTIMATED COST" totalsRowFunction="sum" dataDxfId="92" totalsRowDxfId="91" dataCellStyle="Currency"/>
    <tableColumn id="4" xr3:uid="{00000000-0010-0000-0400-000004000000}" name="ACTUAL COST" totalsRowFunction="sum" dataDxfId="90" totalsRowDxfId="89" dataCellStyle="Currency"/>
    <tableColumn id="5" xr3:uid="{00000000-0010-0000-0400-000005000000}" name="DIFFERENCE" totalsRowFunction="sum" dataDxfId="88" totalsRowDxfId="87">
      <calculatedColumnFormula>Other2[[#This Row],[ESTIMATED COST]]-Other2[[#This Row],[ACTUAL COST]]</calculatedColumnFormula>
    </tableColumn>
    <tableColumn id="2" xr3:uid="{00000000-0010-0000-0400-000002000000}" name="DEPOSIT" totalsRowFunction="sum" dataDxfId="86" totalsRowDxfId="85"/>
  </tableColumns>
  <tableStyleInfo name="TableStyleMedium1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DBD612-A05D-4652-AA69-20AB53F8AB40}" name="Reception3" displayName="Reception3" ref="A89:G98" totalsRowCount="1" headerRowDxfId="84" dataDxfId="82" totalsRowDxfId="81" headerRowBorderDxfId="83">
  <autoFilter ref="A89:G97" xr:uid="{42B89A52-271A-4884-A0B4-77E6E904E047}"/>
  <tableColumns count="7">
    <tableColumn id="1" xr3:uid="{C1629832-0EBC-4EEF-8AD1-2C0CA4A58303}" name="DESCRIPTION" totalsRowLabel="Total" totalsRowDxfId="80"/>
    <tableColumn id="3" xr3:uid="{D00A1BCA-575E-49F8-AFA2-905A4B82FD4A}" name="ESTIMATED COST" totalsRowFunction="sum" dataDxfId="79" totalsRowDxfId="78" dataCellStyle="Currency"/>
    <tableColumn id="4" xr3:uid="{CE6864D8-0534-4F0A-8DD3-617FB67DA917}" name="ACTUAL COST" totalsRowFunction="sum" dataDxfId="77" totalsRowDxfId="76" dataCellStyle="Currency"/>
    <tableColumn id="5" xr3:uid="{5B40D9CF-8577-42D6-866D-D0951FFD5C71}" name="DIFFERENCE" totalsRowFunction="sum" dataDxfId="75" totalsRowDxfId="74">
      <calculatedColumnFormula>Reception3[[#This Row],[ESTIMATED COST]]-Reception3[[#This Row],[ACTUAL COST]]</calculatedColumnFormula>
    </tableColumn>
    <tableColumn id="2" xr3:uid="{C655C3C6-CC59-4C35-9245-7B57DF2EF40F}" name="DEPOST" totalsRowFunction="sum" dataDxfId="73" totalsRowDxfId="72"/>
    <tableColumn id="6" xr3:uid="{A3812B45-170B-4666-9A0D-B3AF90BC6E76}" name="PAID IN FULL (YES/NO)" dataDxfId="71" totalsRowDxfId="70"/>
    <tableColumn id="7" xr3:uid="{0F746CEA-6EA2-4349-96CC-3C312E2024AD}" name="NOTES" dataDxfId="69" totalsRowDxfId="68"/>
  </tableColumns>
  <tableStyleInfo name="TableStyleMedium1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3D7B9AD-363B-4141-9A67-BED2540E8A54}" name="Reception34" displayName="Reception34" ref="A102:G110" totalsRowCount="1" headerRowDxfId="67" dataDxfId="65" totalsRowDxfId="64" headerRowBorderDxfId="66">
  <autoFilter ref="A102:G109" xr:uid="{0359DB74-6535-4742-B29A-1BAF87965261}"/>
  <tableColumns count="7">
    <tableColumn id="1" xr3:uid="{6AE1BCE2-E4F1-41A3-BAB7-4AFC2F198D75}" name="DESCRIPTION" totalsRowLabel="Total" totalsRowDxfId="63"/>
    <tableColumn id="3" xr3:uid="{3EA21A53-8F2E-4808-9E85-662DE4644D7D}" name="ESTIMATED COST" totalsRowFunction="sum" dataDxfId="62" totalsRowDxfId="61" dataCellStyle="Currency"/>
    <tableColumn id="4" xr3:uid="{E646C6B5-FB69-4FBE-8CD1-81542AD675AE}" name="ACTUAL COST" totalsRowFunction="sum" dataDxfId="60" totalsRowDxfId="59" dataCellStyle="Currency"/>
    <tableColumn id="5" xr3:uid="{135C7515-74FB-4EB1-A5C1-8BCEFAFAF3BB}" name="DIFFERENCE" totalsRowFunction="sum" dataDxfId="58" totalsRowDxfId="57">
      <calculatedColumnFormula>Reception34[[#This Row],[ESTIMATED COST]]-Reception34[[#This Row],[ACTUAL COST]]</calculatedColumnFormula>
    </tableColumn>
    <tableColumn id="2" xr3:uid="{4693250D-7261-4585-887C-2FD47FC7B416}" name="DEPOST" totalsRowFunction="sum" dataDxfId="56" totalsRowDxfId="55"/>
    <tableColumn id="6" xr3:uid="{4B6C67FB-5C1B-4C42-BEB6-436CD3782E97}" name="PAID IN FULL (YES/NO)" dataDxfId="54" totalsRowDxfId="53"/>
    <tableColumn id="7" xr3:uid="{705A5A0E-B4E8-4FF7-8299-2780829D6732}" name="NOTES" dataDxfId="52" totalsRowDxfId="51"/>
  </tableColumns>
  <tableStyleInfo name="TableStyleMedium1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5512BC7-D556-448D-B543-849C6D570649}" name="Reception346" displayName="Reception346" ref="A114:G119" totalsRowCount="1" headerRowDxfId="50" dataDxfId="48" totalsRowDxfId="47" headerRowBorderDxfId="49">
  <autoFilter ref="A114:G118" xr:uid="{AB1A1013-0194-4577-A8DC-7D8FE0808FF7}"/>
  <tableColumns count="7">
    <tableColumn id="1" xr3:uid="{0255B417-AD7A-41C1-9C02-9A1E4DC10BE6}" name="DESCRIPTION" totalsRowLabel="Total" totalsRowDxfId="46"/>
    <tableColumn id="3" xr3:uid="{03694966-2418-4836-9116-6B68D1F35012}" name="ESTIMATED COST" totalsRowFunction="sum" dataDxfId="45" totalsRowDxfId="44" dataCellStyle="Currency"/>
    <tableColumn id="4" xr3:uid="{05635FEC-B4BB-49A0-8DD3-611D46576F76}" name="ACTUAL COST" totalsRowFunction="sum" dataDxfId="43" totalsRowDxfId="42" dataCellStyle="Currency"/>
    <tableColumn id="5" xr3:uid="{E600AD8C-A4EF-4A15-9C5D-B8268379A463}" name="DIFFERENCE" totalsRowFunction="sum" dataDxfId="41" totalsRowDxfId="40">
      <calculatedColumnFormula>Reception346[[#This Row],[ESTIMATED COST]]-Reception346[[#This Row],[ACTUAL COST]]</calculatedColumnFormula>
    </tableColumn>
    <tableColumn id="2" xr3:uid="{659DB930-B08E-4EB9-9F92-73CEF59A3BBA}" name="DEPOST" totalsRowFunction="sum" dataDxfId="39" totalsRowDxfId="38"/>
    <tableColumn id="6" xr3:uid="{A2FF6482-F869-4846-8F6A-23BC502881E8}" name="PAID IN FULL (YES/NO)" dataDxfId="37" totalsRowDxfId="36"/>
    <tableColumn id="7" xr3:uid="{2ED293F3-2FC3-4B61-AE60-E04220593355}" name="NOTES" dataDxfId="35" totalsRowDxfId="34"/>
  </tableColumns>
  <tableStyleInfo name="TableStyleMedium1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8CA77B-5B7F-4066-A41B-C6C1D1E2A258}" name="Reception3467" displayName="Reception3467" ref="A123:G128" totalsRowCount="1" headerRowDxfId="33" dataDxfId="31" totalsRowDxfId="30" headerRowBorderDxfId="32">
  <autoFilter ref="A123:G127" xr:uid="{93862BA4-BCC9-49A7-937C-FC8E00B99661}"/>
  <tableColumns count="7">
    <tableColumn id="1" xr3:uid="{7CA9AA2B-63E1-487A-9DD6-96EFEEA232DB}" name="DESCRIPTION" totalsRowLabel="Total" totalsRowDxfId="29"/>
    <tableColumn id="3" xr3:uid="{9B09DF56-77FD-4729-85E4-D66E08FD1324}" name="ESTIMATED COST" totalsRowFunction="sum" dataDxfId="28" totalsRowDxfId="27" dataCellStyle="Currency"/>
    <tableColumn id="4" xr3:uid="{E94AD195-477E-432C-A92D-021579CE34A5}" name="ACTUAL COST" totalsRowFunction="sum" dataDxfId="26" totalsRowDxfId="25" dataCellStyle="Currency"/>
    <tableColumn id="5" xr3:uid="{C3B86FB3-3C3E-4830-AAE5-48A20313C886}" name="DIFFERENCE" totalsRowFunction="sum" dataDxfId="24" totalsRowDxfId="23">
      <calculatedColumnFormula>Reception3467[[#This Row],[ESTIMATED COST]]-Reception3467[[#This Row],[ACTUAL COST]]</calculatedColumnFormula>
    </tableColumn>
    <tableColumn id="2" xr3:uid="{9E6F5C97-1FC1-45B8-A19B-02A237CCBF12}" name="DEPOST" totalsRowFunction="sum" dataDxfId="22" totalsRowDxfId="21"/>
    <tableColumn id="6" xr3:uid="{DFA31586-F5CE-4AFF-A015-DA5296015899}" name="PAID IN FULL (YES/NO)" dataDxfId="20" totalsRowDxfId="19"/>
    <tableColumn id="7" xr3:uid="{81C140CD-5989-4437-9948-241E378318F0}" name="NOTES" dataDxfId="18" totalsRowDxfId="17"/>
  </tableColumns>
  <tableStyleInfo name="TableStyleMedium1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Capital">
      <a:majorFont>
        <a:latin typeface="Calisto MT"/>
        <a:ea typeface=""/>
        <a:cs typeface=""/>
        <a:font script="Jpan" typeface="ＭＳ 明朝"/>
      </a:majorFont>
      <a:minorFont>
        <a:latin typeface="Calisto MT"/>
        <a:ea typeface=""/>
        <a:cs typeface=""/>
        <a:font script="Jpan" typeface="ＭＳ 明朝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7"/>
  <sheetViews>
    <sheetView showGridLines="0" tabSelected="1" workbookViewId="0">
      <selection activeCell="H2" sqref="H2"/>
    </sheetView>
  </sheetViews>
  <sheetFormatPr defaultColWidth="11" defaultRowHeight="15.5" x14ac:dyDescent="0.35"/>
  <cols>
    <col min="1" max="1" width="31.08203125" bestFit="1" customWidth="1"/>
    <col min="2" max="2" width="24.08203125" customWidth="1"/>
    <col min="3" max="3" width="16.08203125" customWidth="1"/>
    <col min="4" max="4" width="14.83203125" customWidth="1"/>
    <col min="5" max="5" width="19.5" customWidth="1"/>
    <col min="6" max="6" width="25.58203125" customWidth="1"/>
    <col min="7" max="7" width="47.58203125" customWidth="1"/>
    <col min="10" max="10" width="53" customWidth="1"/>
    <col min="11" max="11" width="38.83203125" customWidth="1"/>
  </cols>
  <sheetData>
    <row r="1" spans="1:11" s="9" customFormat="1" ht="28" customHeight="1" x14ac:dyDescent="0.55000000000000004">
      <c r="A1" s="7" t="s">
        <v>20</v>
      </c>
      <c r="B1" s="8"/>
      <c r="C1" s="8"/>
      <c r="D1" s="8"/>
    </row>
    <row r="2" spans="1:11" ht="12" customHeight="1" x14ac:dyDescent="0.35">
      <c r="A2" s="3"/>
    </row>
    <row r="3" spans="1:11" s="10" customFormat="1" ht="21" x14ac:dyDescent="0.5">
      <c r="A3" s="15" t="s">
        <v>21</v>
      </c>
      <c r="B3" s="78">
        <v>44289</v>
      </c>
      <c r="C3" s="78"/>
    </row>
    <row r="4" spans="1:11" s="10" customFormat="1" ht="21" x14ac:dyDescent="0.5">
      <c r="A4" s="15" t="s">
        <v>26</v>
      </c>
      <c r="B4" s="79">
        <f ca="1">B3-TODAY()</f>
        <v>408</v>
      </c>
      <c r="C4" s="79"/>
    </row>
    <row r="5" spans="1:11" s="12" customFormat="1" ht="20.149999999999999" customHeight="1" x14ac:dyDescent="0.35">
      <c r="A5" s="11"/>
      <c r="B5" s="11"/>
    </row>
    <row r="6" spans="1:11" s="12" customFormat="1" ht="18.5" x14ac:dyDescent="0.45">
      <c r="A6" s="53" t="s">
        <v>22</v>
      </c>
      <c r="B6" s="54">
        <v>10000</v>
      </c>
    </row>
    <row r="7" spans="1:11" s="12" customFormat="1" ht="18.5" x14ac:dyDescent="0.45">
      <c r="A7" s="55" t="s">
        <v>23</v>
      </c>
      <c r="B7" s="56"/>
      <c r="J7" s="13"/>
      <c r="K7" s="13"/>
    </row>
    <row r="8" spans="1:11" s="12" customFormat="1" ht="18.5" x14ac:dyDescent="0.45">
      <c r="A8" s="55" t="s">
        <v>24</v>
      </c>
      <c r="B8" s="56"/>
      <c r="J8" s="14"/>
      <c r="K8" s="14"/>
    </row>
    <row r="9" spans="1:11" s="12" customFormat="1" ht="18.5" x14ac:dyDescent="0.45">
      <c r="A9" s="57" t="s">
        <v>25</v>
      </c>
      <c r="B9" s="58">
        <f>B6-B8</f>
        <v>10000</v>
      </c>
    </row>
    <row r="11" spans="1:11" x14ac:dyDescent="0.35">
      <c r="J11" s="4"/>
      <c r="K11" s="4"/>
    </row>
    <row r="12" spans="1:11" s="1" customFormat="1" ht="22" customHeight="1" x14ac:dyDescent="0.35">
      <c r="A12" s="80" t="s">
        <v>32</v>
      </c>
      <c r="B12" s="81"/>
      <c r="J12" s="5"/>
      <c r="K12" s="5"/>
    </row>
    <row r="13" spans="1:11" s="1" customFormat="1" ht="22" customHeight="1" x14ac:dyDescent="0.35">
      <c r="A13" s="52"/>
      <c r="B13" s="52"/>
      <c r="J13" s="5"/>
      <c r="K13" s="5"/>
    </row>
    <row r="14" spans="1:11" s="41" customFormat="1" ht="13" x14ac:dyDescent="0.3">
      <c r="A14" s="38" t="s">
        <v>27</v>
      </c>
      <c r="B14" s="39" t="s">
        <v>28</v>
      </c>
      <c r="C14" s="39" t="s">
        <v>29</v>
      </c>
      <c r="D14" s="39" t="s">
        <v>30</v>
      </c>
      <c r="E14" s="40" t="s">
        <v>43</v>
      </c>
      <c r="F14" s="40" t="s">
        <v>47</v>
      </c>
      <c r="G14" s="40" t="s">
        <v>31</v>
      </c>
    </row>
    <row r="15" spans="1:11" s="24" customFormat="1" x14ac:dyDescent="0.35">
      <c r="A15" s="24" t="s">
        <v>1</v>
      </c>
      <c r="B15" s="25"/>
      <c r="C15" s="25"/>
      <c r="D15" s="26"/>
      <c r="F15" s="34"/>
      <c r="G15" s="34"/>
    </row>
    <row r="16" spans="1:11" s="27" customFormat="1" x14ac:dyDescent="0.35">
      <c r="A16" s="27" t="s">
        <v>11</v>
      </c>
      <c r="B16" s="28"/>
      <c r="C16" s="28"/>
      <c r="D16" s="29"/>
      <c r="F16" s="63"/>
      <c r="G16" s="63"/>
    </row>
    <row r="17" spans="1:11" s="24" customFormat="1" x14ac:dyDescent="0.35">
      <c r="A17" s="24" t="s">
        <v>2</v>
      </c>
      <c r="B17" s="25"/>
      <c r="C17" s="25"/>
      <c r="D17" s="26"/>
      <c r="F17" s="34"/>
      <c r="G17" s="34"/>
    </row>
    <row r="18" spans="1:11" s="27" customFormat="1" x14ac:dyDescent="0.35">
      <c r="A18" s="27" t="s">
        <v>65</v>
      </c>
      <c r="B18" s="28"/>
      <c r="C18" s="28"/>
      <c r="D18" s="29"/>
      <c r="F18" s="63"/>
      <c r="G18" s="63"/>
    </row>
    <row r="19" spans="1:11" s="24" customFormat="1" x14ac:dyDescent="0.35">
      <c r="A19" s="24" t="s">
        <v>66</v>
      </c>
      <c r="B19" s="25"/>
      <c r="C19" s="25"/>
      <c r="D19" s="26"/>
      <c r="F19" s="34"/>
      <c r="G19" s="34"/>
    </row>
    <row r="20" spans="1:11" s="27" customFormat="1" x14ac:dyDescent="0.35">
      <c r="A20" s="27" t="s">
        <v>67</v>
      </c>
      <c r="B20" s="28"/>
      <c r="C20" s="28"/>
      <c r="D20" s="29"/>
      <c r="F20" s="63"/>
      <c r="G20" s="63"/>
    </row>
    <row r="21" spans="1:11" s="24" customFormat="1" x14ac:dyDescent="0.35">
      <c r="A21" s="24" t="s">
        <v>12</v>
      </c>
      <c r="B21" s="25"/>
      <c r="C21" s="25"/>
      <c r="D21" s="26"/>
      <c r="F21" s="34"/>
      <c r="G21" s="34"/>
      <c r="J21" s="30"/>
      <c r="K21" s="30"/>
    </row>
    <row r="22" spans="1:11" s="27" customFormat="1" x14ac:dyDescent="0.35">
      <c r="A22" s="27" t="s">
        <v>13</v>
      </c>
      <c r="B22" s="28"/>
      <c r="C22" s="28"/>
      <c r="D22" s="29"/>
      <c r="F22" s="63"/>
      <c r="G22" s="63"/>
      <c r="J22" s="31"/>
      <c r="K22" s="31"/>
    </row>
    <row r="23" spans="1:11" s="24" customFormat="1" x14ac:dyDescent="0.35">
      <c r="A23" s="24" t="s">
        <v>35</v>
      </c>
      <c r="B23" s="25"/>
      <c r="C23" s="25"/>
      <c r="D23" s="26"/>
      <c r="F23" s="34"/>
      <c r="G23" s="34"/>
      <c r="J23" s="30"/>
      <c r="K23" s="30"/>
    </row>
    <row r="24" spans="1:11" s="27" customFormat="1" x14ac:dyDescent="0.35">
      <c r="A24" s="27" t="s">
        <v>36</v>
      </c>
      <c r="B24" s="28"/>
      <c r="C24" s="28"/>
      <c r="D24" s="29"/>
      <c r="F24" s="63"/>
      <c r="G24" s="63"/>
    </row>
    <row r="25" spans="1:11" s="24" customFormat="1" x14ac:dyDescent="0.35">
      <c r="A25" s="24" t="s">
        <v>37</v>
      </c>
      <c r="B25" s="25"/>
      <c r="C25" s="25"/>
      <c r="D25" s="26"/>
      <c r="F25" s="34"/>
      <c r="G25" s="34"/>
    </row>
    <row r="26" spans="1:11" s="27" customFormat="1" x14ac:dyDescent="0.35">
      <c r="A26" s="27" t="s">
        <v>14</v>
      </c>
      <c r="B26" s="28"/>
      <c r="C26" s="28"/>
      <c r="D26" s="29"/>
      <c r="F26" s="63"/>
      <c r="G26" s="63"/>
    </row>
    <row r="27" spans="1:11" s="24" customFormat="1" x14ac:dyDescent="0.35">
      <c r="A27" s="24" t="s">
        <v>38</v>
      </c>
      <c r="B27" s="25"/>
      <c r="C27" s="25"/>
      <c r="D27" s="26"/>
      <c r="F27" s="34"/>
      <c r="G27" s="34"/>
    </row>
    <row r="28" spans="1:11" s="27" customFormat="1" x14ac:dyDescent="0.35">
      <c r="A28" s="27" t="s">
        <v>34</v>
      </c>
      <c r="B28" s="28"/>
      <c r="C28" s="28"/>
      <c r="D28" s="29"/>
      <c r="F28" s="63"/>
      <c r="G28" s="63"/>
    </row>
    <row r="29" spans="1:11" s="24" customFormat="1" x14ac:dyDescent="0.35">
      <c r="A29" s="24" t="s">
        <v>68</v>
      </c>
      <c r="B29" s="25"/>
      <c r="C29" s="25"/>
      <c r="D29" s="26"/>
      <c r="F29" s="34"/>
      <c r="G29" s="34"/>
    </row>
    <row r="30" spans="1:11" s="27" customFormat="1" x14ac:dyDescent="0.35">
      <c r="A30" s="27" t="s">
        <v>3</v>
      </c>
      <c r="B30" s="28"/>
      <c r="C30" s="28"/>
      <c r="D30" s="29"/>
      <c r="F30" s="63"/>
      <c r="G30" s="63"/>
    </row>
    <row r="31" spans="1:11" s="32" customFormat="1" ht="21" x14ac:dyDescent="0.5">
      <c r="A31" s="33" t="s">
        <v>0</v>
      </c>
      <c r="B31" s="35">
        <f>SUBTOTAL(109,Apparel[ESTIMATED COST])</f>
        <v>0</v>
      </c>
      <c r="C31" s="36">
        <f>SUBTOTAL(109,Apparel[ACTUAL COST])</f>
        <v>0</v>
      </c>
      <c r="D31" s="37">
        <f>SUBTOTAL(109,Apparel[DIFFERENCE])</f>
        <v>0</v>
      </c>
      <c r="E31" s="64">
        <f>SUBTOTAL(109,Apparel[DEPOST])</f>
        <v>0</v>
      </c>
      <c r="F31" s="33"/>
      <c r="G31" s="33"/>
      <c r="J31" s="23"/>
      <c r="K31" s="23"/>
    </row>
    <row r="32" spans="1:11" ht="17.5" x14ac:dyDescent="0.35">
      <c r="B32" s="3"/>
      <c r="J32" s="6"/>
      <c r="K32" s="2"/>
    </row>
    <row r="33" spans="1:11" s="42" customFormat="1" ht="22" customHeight="1" x14ac:dyDescent="0.35">
      <c r="A33" s="76" t="s">
        <v>44</v>
      </c>
      <c r="B33" s="77"/>
      <c r="C33" s="51"/>
      <c r="J33" s="43"/>
      <c r="K33" s="44"/>
    </row>
    <row r="34" spans="1:11" s="42" customFormat="1" ht="22" customHeight="1" x14ac:dyDescent="0.35">
      <c r="A34" s="49"/>
      <c r="B34" s="50"/>
      <c r="J34" s="43"/>
      <c r="K34" s="44"/>
    </row>
    <row r="35" spans="1:11" s="41" customFormat="1" ht="13" x14ac:dyDescent="0.3">
      <c r="A35" s="45" t="s">
        <v>27</v>
      </c>
      <c r="B35" s="46" t="s">
        <v>28</v>
      </c>
      <c r="C35" s="46" t="s">
        <v>29</v>
      </c>
      <c r="D35" s="46" t="s">
        <v>30</v>
      </c>
      <c r="E35" s="40" t="s">
        <v>46</v>
      </c>
      <c r="F35" s="40" t="s">
        <v>47</v>
      </c>
      <c r="G35" s="61" t="s">
        <v>31</v>
      </c>
      <c r="J35" s="47"/>
    </row>
    <row r="36" spans="1:11" s="24" customFormat="1" ht="14.5" x14ac:dyDescent="0.35">
      <c r="A36" s="24" t="s">
        <v>40</v>
      </c>
      <c r="B36" s="25"/>
      <c r="C36" s="25"/>
      <c r="D36" s="26"/>
      <c r="F36" s="60"/>
      <c r="G36" s="60"/>
    </row>
    <row r="37" spans="1:11" s="27" customFormat="1" ht="14.5" x14ac:dyDescent="0.35">
      <c r="A37" s="27" t="s">
        <v>41</v>
      </c>
      <c r="B37" s="28"/>
      <c r="C37" s="28"/>
      <c r="D37" s="29"/>
      <c r="F37" s="62"/>
      <c r="G37" s="62"/>
    </row>
    <row r="38" spans="1:11" s="24" customFormat="1" ht="14.5" x14ac:dyDescent="0.35">
      <c r="A38" s="24" t="s">
        <v>39</v>
      </c>
      <c r="B38" s="25"/>
      <c r="C38" s="25"/>
      <c r="D38" s="26"/>
      <c r="F38" s="60"/>
      <c r="G38" s="60"/>
    </row>
    <row r="39" spans="1:11" s="27" customFormat="1" ht="14.5" x14ac:dyDescent="0.35">
      <c r="A39" s="27" t="s">
        <v>42</v>
      </c>
      <c r="B39" s="28"/>
      <c r="C39" s="28"/>
      <c r="D39" s="29"/>
      <c r="F39" s="62"/>
      <c r="G39" s="62"/>
    </row>
    <row r="40" spans="1:11" s="24" customFormat="1" ht="14.5" x14ac:dyDescent="0.35">
      <c r="A40" s="24" t="s">
        <v>19</v>
      </c>
      <c r="B40" s="25"/>
      <c r="C40" s="25"/>
      <c r="D40" s="26"/>
      <c r="F40" s="60"/>
      <c r="G40" s="60"/>
    </row>
    <row r="41" spans="1:11" s="27" customFormat="1" ht="14.5" x14ac:dyDescent="0.35">
      <c r="A41" s="27" t="s">
        <v>8</v>
      </c>
      <c r="B41" s="28"/>
      <c r="C41" s="28"/>
      <c r="D41" s="29"/>
      <c r="F41" s="62"/>
      <c r="G41" s="62"/>
    </row>
    <row r="42" spans="1:11" s="24" customFormat="1" ht="14.5" x14ac:dyDescent="0.35">
      <c r="A42" s="24" t="s">
        <v>9</v>
      </c>
      <c r="B42" s="68"/>
      <c r="C42" s="68"/>
      <c r="D42" s="26"/>
      <c r="F42" s="60"/>
      <c r="G42" s="60"/>
    </row>
    <row r="43" spans="1:11" s="27" customFormat="1" ht="14.5" x14ac:dyDescent="0.35">
      <c r="A43" s="27" t="s">
        <v>69</v>
      </c>
      <c r="B43" s="28"/>
      <c r="C43" s="28"/>
      <c r="D43" s="29"/>
      <c r="F43" s="62"/>
      <c r="G43" s="62"/>
    </row>
    <row r="44" spans="1:11" s="59" customFormat="1" ht="21" x14ac:dyDescent="0.5">
      <c r="A44" s="33" t="s">
        <v>0</v>
      </c>
      <c r="B44" s="35">
        <f>SUBTOTAL(109,Decorations[ESTIMATED COST])</f>
        <v>0</v>
      </c>
      <c r="C44" s="36">
        <f>SUBTOTAL(109,Decorations[ACTUAL COST])</f>
        <v>0</v>
      </c>
      <c r="D44" s="37">
        <f>SUBTOTAL(109,Decorations[DIFFERENCE])</f>
        <v>0</v>
      </c>
      <c r="E44" s="64">
        <f>SUBTOTAL(109,Decorations[DEPOSIT])</f>
        <v>0</v>
      </c>
      <c r="F44" s="33"/>
      <c r="G44" s="33"/>
      <c r="I44" s="16"/>
      <c r="J44" s="16"/>
    </row>
    <row r="46" spans="1:11" s="42" customFormat="1" ht="19.5" customHeight="1" x14ac:dyDescent="0.35">
      <c r="A46" s="74" t="s">
        <v>45</v>
      </c>
      <c r="B46" s="75"/>
      <c r="J46" s="16"/>
      <c r="K46" s="16"/>
    </row>
    <row r="47" spans="1:11" s="42" customFormat="1" ht="22" customHeight="1" x14ac:dyDescent="0.35">
      <c r="A47" s="48"/>
      <c r="B47" s="48"/>
      <c r="J47" s="16"/>
      <c r="K47" s="16"/>
    </row>
    <row r="48" spans="1:11" s="41" customFormat="1" ht="13" x14ac:dyDescent="0.3">
      <c r="A48" s="45" t="s">
        <v>27</v>
      </c>
      <c r="B48" s="46" t="s">
        <v>28</v>
      </c>
      <c r="C48" s="46" t="s">
        <v>29</v>
      </c>
      <c r="D48" s="46" t="s">
        <v>30</v>
      </c>
      <c r="E48" s="40" t="s">
        <v>43</v>
      </c>
      <c r="F48" s="61" t="s">
        <v>47</v>
      </c>
      <c r="G48" s="61" t="s">
        <v>31</v>
      </c>
    </row>
    <row r="49" spans="1:11" s="19" customFormat="1" x14ac:dyDescent="0.35">
      <c r="A49" s="24" t="s">
        <v>4</v>
      </c>
      <c r="B49" s="20"/>
      <c r="C49" s="20"/>
      <c r="D49" s="21"/>
      <c r="F49" s="34"/>
      <c r="G49" s="34"/>
      <c r="J49" s="65"/>
      <c r="K49" s="65"/>
    </row>
    <row r="50" spans="1:11" s="27" customFormat="1" ht="14.5" x14ac:dyDescent="0.35">
      <c r="A50" s="27" t="s">
        <v>5</v>
      </c>
      <c r="B50" s="28"/>
      <c r="C50" s="28"/>
      <c r="D50" s="29"/>
      <c r="F50" s="62"/>
      <c r="G50" s="62"/>
    </row>
    <row r="51" spans="1:11" s="24" customFormat="1" ht="14.5" x14ac:dyDescent="0.35">
      <c r="A51" s="24" t="s">
        <v>70</v>
      </c>
      <c r="B51" s="25"/>
      <c r="C51" s="25"/>
      <c r="D51" s="26"/>
      <c r="F51" s="60"/>
      <c r="G51" s="60"/>
    </row>
    <row r="52" spans="1:11" s="27" customFormat="1" ht="14.5" x14ac:dyDescent="0.35">
      <c r="A52" s="27" t="s">
        <v>64</v>
      </c>
      <c r="B52" s="28"/>
      <c r="C52" s="28"/>
      <c r="D52" s="29"/>
      <c r="F52" s="62"/>
      <c r="G52" s="62"/>
    </row>
    <row r="53" spans="1:11" s="24" customFormat="1" ht="14.5" x14ac:dyDescent="0.35">
      <c r="B53" s="25"/>
      <c r="C53" s="25"/>
      <c r="D53" s="26"/>
      <c r="F53" s="60"/>
      <c r="G53" s="60"/>
    </row>
    <row r="54" spans="1:11" s="59" customFormat="1" ht="21" x14ac:dyDescent="0.5">
      <c r="A54" s="33" t="s">
        <v>0</v>
      </c>
      <c r="B54" s="35">
        <f>SUBTOTAL(109,Reception[ESTIMATED COST])</f>
        <v>0</v>
      </c>
      <c r="C54" s="36">
        <f>SUBTOTAL(109,Reception[ACTUAL COST])</f>
        <v>0</v>
      </c>
      <c r="D54" s="37">
        <f>SUBTOTAL(109,Reception[DIFFERENCE])</f>
        <v>0</v>
      </c>
      <c r="E54" s="64">
        <f>SUBTOTAL(109,Reception[DEPOST])</f>
        <v>0</v>
      </c>
      <c r="J54" s="16"/>
      <c r="K54" s="16"/>
    </row>
    <row r="56" spans="1:11" s="1" customFormat="1" ht="22" customHeight="1" x14ac:dyDescent="0.35">
      <c r="A56" s="74" t="s">
        <v>48</v>
      </c>
      <c r="B56" s="75"/>
      <c r="J56"/>
      <c r="K56"/>
    </row>
    <row r="57" spans="1:11" s="1" customFormat="1" ht="22" customHeight="1" x14ac:dyDescent="0.35">
      <c r="A57" s="48"/>
      <c r="B57" s="48"/>
      <c r="J57"/>
      <c r="K57"/>
    </row>
    <row r="58" spans="1:11" s="41" customFormat="1" ht="13" x14ac:dyDescent="0.3">
      <c r="A58" s="45" t="s">
        <v>27</v>
      </c>
      <c r="B58" s="46" t="s">
        <v>28</v>
      </c>
      <c r="C58" s="46" t="s">
        <v>29</v>
      </c>
      <c r="D58" s="46" t="s">
        <v>30</v>
      </c>
      <c r="E58" s="40" t="s">
        <v>46</v>
      </c>
      <c r="F58" s="61" t="s">
        <v>47</v>
      </c>
      <c r="G58" s="61" t="s">
        <v>31</v>
      </c>
    </row>
    <row r="59" spans="1:11" s="19" customFormat="1" x14ac:dyDescent="0.35">
      <c r="A59" s="24" t="s">
        <v>6</v>
      </c>
      <c r="B59" s="66"/>
      <c r="C59" s="66"/>
      <c r="D59" s="67"/>
      <c r="E59" s="24"/>
      <c r="F59" s="60"/>
      <c r="G59" s="60"/>
    </row>
    <row r="60" spans="1:11" s="16" customFormat="1" x14ac:dyDescent="0.35">
      <c r="A60" s="27" t="s">
        <v>7</v>
      </c>
      <c r="B60" s="28"/>
      <c r="C60" s="28"/>
      <c r="D60" s="29"/>
      <c r="E60" s="27"/>
      <c r="F60" s="62"/>
      <c r="G60" s="62"/>
    </row>
    <row r="61" spans="1:11" s="19" customFormat="1" x14ac:dyDescent="0.35">
      <c r="A61" s="24" t="s">
        <v>49</v>
      </c>
      <c r="B61" s="25"/>
      <c r="C61" s="25"/>
      <c r="D61" s="26"/>
      <c r="E61" s="24"/>
      <c r="F61" s="60"/>
      <c r="G61" s="60"/>
    </row>
    <row r="62" spans="1:11" s="16" customFormat="1" x14ac:dyDescent="0.35">
      <c r="A62" s="27" t="s">
        <v>50</v>
      </c>
      <c r="B62" s="28"/>
      <c r="C62" s="28"/>
      <c r="D62" s="29"/>
      <c r="E62" s="27"/>
      <c r="F62" s="62"/>
      <c r="G62" s="62"/>
    </row>
    <row r="63" spans="1:11" s="19" customFormat="1" x14ac:dyDescent="0.35">
      <c r="A63" s="24" t="s">
        <v>51</v>
      </c>
      <c r="B63" s="25"/>
      <c r="C63" s="25"/>
      <c r="D63" s="26"/>
      <c r="E63" s="24"/>
      <c r="F63" s="60"/>
      <c r="G63" s="60"/>
    </row>
    <row r="64" spans="1:11" s="16" customFormat="1" x14ac:dyDescent="0.35">
      <c r="A64" s="27" t="s">
        <v>60</v>
      </c>
      <c r="B64" s="28"/>
      <c r="C64" s="28"/>
      <c r="D64" s="29"/>
      <c r="E64" s="27"/>
      <c r="F64" s="62"/>
      <c r="G64" s="62"/>
    </row>
    <row r="65" spans="1:11" s="19" customFormat="1" x14ac:dyDescent="0.35">
      <c r="A65" s="24" t="s">
        <v>52</v>
      </c>
      <c r="B65" s="25"/>
      <c r="C65" s="25"/>
      <c r="D65" s="26"/>
      <c r="E65" s="24"/>
      <c r="F65" s="60"/>
      <c r="G65" s="60"/>
    </row>
    <row r="66" spans="1:11" s="16" customFormat="1" x14ac:dyDescent="0.35">
      <c r="A66" s="27" t="s">
        <v>53</v>
      </c>
      <c r="B66" s="28"/>
      <c r="C66" s="28"/>
      <c r="D66" s="29"/>
      <c r="E66" s="27"/>
      <c r="F66" s="62"/>
      <c r="G66" s="62"/>
    </row>
    <row r="67" spans="1:11" s="19" customFormat="1" x14ac:dyDescent="0.35">
      <c r="A67" s="24" t="s">
        <v>54</v>
      </c>
      <c r="B67" s="25"/>
      <c r="C67" s="25"/>
      <c r="D67" s="26"/>
      <c r="E67" s="24"/>
      <c r="F67" s="60"/>
      <c r="G67" s="60"/>
    </row>
    <row r="68" spans="1:11" s="16" customFormat="1" x14ac:dyDescent="0.35">
      <c r="A68" s="27" t="s">
        <v>55</v>
      </c>
      <c r="B68" s="28"/>
      <c r="C68" s="28"/>
      <c r="D68" s="29"/>
      <c r="E68" s="27"/>
      <c r="F68" s="62"/>
      <c r="G68" s="62"/>
    </row>
    <row r="69" spans="1:11" s="19" customFormat="1" x14ac:dyDescent="0.35">
      <c r="A69" s="24" t="s">
        <v>59</v>
      </c>
      <c r="B69" s="25"/>
      <c r="C69" s="25"/>
      <c r="D69" s="26"/>
      <c r="E69" s="24"/>
      <c r="F69" s="60"/>
      <c r="G69" s="60"/>
    </row>
    <row r="70" spans="1:11" s="16" customFormat="1" x14ac:dyDescent="0.35">
      <c r="A70" s="27" t="s">
        <v>71</v>
      </c>
      <c r="B70" s="28"/>
      <c r="C70" s="28"/>
      <c r="D70" s="29"/>
      <c r="E70" s="27"/>
      <c r="F70" s="62"/>
      <c r="G70" s="62"/>
    </row>
    <row r="71" spans="1:11" s="59" customFormat="1" ht="21" x14ac:dyDescent="0.5">
      <c r="A71" s="33" t="s">
        <v>0</v>
      </c>
      <c r="B71" s="35">
        <f>SUBTOTAL(109,Reception[ESTIMATED COST])</f>
        <v>0</v>
      </c>
      <c r="C71" s="36">
        <f>SUBTOTAL(109,Reception[ACTUAL COST])</f>
        <v>0</v>
      </c>
      <c r="D71" s="37">
        <f>SUBTOTAL(109,Reception[DIFFERENCE])</f>
        <v>0</v>
      </c>
      <c r="E71" s="64">
        <f>SUBTOTAL(109,Reception[DEPOST])</f>
        <v>0</v>
      </c>
      <c r="J71" s="16"/>
      <c r="K71" s="16"/>
    </row>
    <row r="73" spans="1:11" s="1" customFormat="1" ht="22" customHeight="1" x14ac:dyDescent="0.35">
      <c r="A73" s="74" t="s">
        <v>56</v>
      </c>
      <c r="B73" s="75"/>
      <c r="J73"/>
      <c r="K73"/>
    </row>
    <row r="74" spans="1:11" s="1" customFormat="1" ht="22" customHeight="1" x14ac:dyDescent="0.35">
      <c r="A74" s="48"/>
      <c r="B74" s="48"/>
      <c r="J74"/>
      <c r="K74"/>
    </row>
    <row r="75" spans="1:11" s="41" customFormat="1" ht="13" x14ac:dyDescent="0.3">
      <c r="A75" s="45" t="s">
        <v>27</v>
      </c>
      <c r="B75" s="46" t="s">
        <v>28</v>
      </c>
      <c r="C75" s="46" t="s">
        <v>29</v>
      </c>
      <c r="D75" s="46" t="s">
        <v>30</v>
      </c>
      <c r="E75" s="40" t="s">
        <v>46</v>
      </c>
      <c r="F75" s="73" t="s">
        <v>47</v>
      </c>
      <c r="G75" s="73" t="s">
        <v>31</v>
      </c>
    </row>
    <row r="76" spans="1:11" s="19" customFormat="1" x14ac:dyDescent="0.35">
      <c r="A76" s="69" t="s">
        <v>15</v>
      </c>
      <c r="B76" s="70"/>
      <c r="C76" s="70"/>
      <c r="D76" s="71"/>
    </row>
    <row r="77" spans="1:11" s="16" customFormat="1" x14ac:dyDescent="0.35">
      <c r="A77" s="27" t="s">
        <v>16</v>
      </c>
      <c r="B77" s="17"/>
      <c r="C77" s="17"/>
      <c r="D77" s="18"/>
    </row>
    <row r="78" spans="1:11" s="19" customFormat="1" x14ac:dyDescent="0.35">
      <c r="A78" s="24" t="s">
        <v>17</v>
      </c>
      <c r="B78" s="20"/>
      <c r="C78" s="20"/>
      <c r="D78" s="21"/>
    </row>
    <row r="79" spans="1:11" s="16" customFormat="1" x14ac:dyDescent="0.35">
      <c r="A79" s="27" t="s">
        <v>57</v>
      </c>
      <c r="B79" s="17"/>
      <c r="C79" s="17"/>
      <c r="D79" s="18"/>
    </row>
    <row r="80" spans="1:11" s="19" customFormat="1" x14ac:dyDescent="0.35">
      <c r="A80" s="24" t="s">
        <v>18</v>
      </c>
      <c r="B80" s="20"/>
      <c r="C80" s="20"/>
      <c r="D80" s="21"/>
    </row>
    <row r="81" spans="1:7" s="16" customFormat="1" x14ac:dyDescent="0.35">
      <c r="A81" s="27" t="s">
        <v>58</v>
      </c>
      <c r="B81" s="17"/>
      <c r="C81" s="17"/>
      <c r="D81" s="18"/>
    </row>
    <row r="82" spans="1:7" s="19" customFormat="1" x14ac:dyDescent="0.35">
      <c r="A82" s="24" t="s">
        <v>61</v>
      </c>
      <c r="B82" s="20"/>
      <c r="C82" s="20"/>
      <c r="D82" s="21"/>
    </row>
    <row r="83" spans="1:7" s="16" customFormat="1" x14ac:dyDescent="0.35">
      <c r="A83" s="27" t="s">
        <v>72</v>
      </c>
      <c r="B83" s="17"/>
      <c r="C83" s="17"/>
      <c r="D83" s="18"/>
      <c r="E83" s="22"/>
    </row>
    <row r="84" spans="1:7" s="19" customFormat="1" x14ac:dyDescent="0.35">
      <c r="A84" s="24"/>
      <c r="B84" s="20"/>
      <c r="C84" s="20"/>
      <c r="D84" s="21"/>
      <c r="E84" s="72"/>
    </row>
    <row r="85" spans="1:7" s="16" customFormat="1" ht="21" x14ac:dyDescent="0.5">
      <c r="A85" s="33" t="s">
        <v>0</v>
      </c>
      <c r="B85" s="35">
        <f>SUBTOTAL(109,Other2[ESTIMATED COST])</f>
        <v>0</v>
      </c>
      <c r="C85" s="36">
        <f>SUBTOTAL(109,Other2[ACTUAL COST])</f>
        <v>0</v>
      </c>
      <c r="D85" s="37">
        <f>SUBTOTAL(109,Other2[DIFFERENCE])</f>
        <v>0</v>
      </c>
      <c r="E85" s="64">
        <f>SUBTOTAL(109,Other2[DEPOSIT])</f>
        <v>0</v>
      </c>
    </row>
    <row r="87" spans="1:7" ht="18.5" x14ac:dyDescent="0.35">
      <c r="A87" s="74" t="s">
        <v>63</v>
      </c>
      <c r="B87" s="75"/>
      <c r="C87" s="42"/>
      <c r="D87" s="42"/>
      <c r="E87" s="42"/>
      <c r="F87" s="42"/>
      <c r="G87" s="42"/>
    </row>
    <row r="88" spans="1:7" ht="18.5" x14ac:dyDescent="0.35">
      <c r="A88" s="48"/>
      <c r="B88" s="48"/>
      <c r="C88" s="42"/>
      <c r="D88" s="42"/>
      <c r="E88" s="42"/>
      <c r="F88" s="42"/>
      <c r="G88" s="42"/>
    </row>
    <row r="89" spans="1:7" x14ac:dyDescent="0.35">
      <c r="A89" s="45" t="s">
        <v>27</v>
      </c>
      <c r="B89" s="46" t="s">
        <v>28</v>
      </c>
      <c r="C89" s="46" t="s">
        <v>29</v>
      </c>
      <c r="D89" s="46" t="s">
        <v>30</v>
      </c>
      <c r="E89" s="40" t="s">
        <v>43</v>
      </c>
      <c r="F89" s="61" t="s">
        <v>47</v>
      </c>
      <c r="G89" s="61" t="s">
        <v>31</v>
      </c>
    </row>
    <row r="90" spans="1:7" s="19" customFormat="1" x14ac:dyDescent="0.35">
      <c r="A90" s="24" t="s">
        <v>73</v>
      </c>
      <c r="B90" s="25"/>
      <c r="C90" s="25"/>
      <c r="D90" s="26"/>
      <c r="E90" s="24"/>
      <c r="F90" s="60"/>
      <c r="G90" s="60"/>
    </row>
    <row r="91" spans="1:7" x14ac:dyDescent="0.35">
      <c r="A91" s="27" t="s">
        <v>74</v>
      </c>
      <c r="B91" s="28"/>
      <c r="C91" s="28"/>
      <c r="D91" s="29"/>
      <c r="E91" s="27"/>
      <c r="F91" s="62"/>
      <c r="G91" s="62"/>
    </row>
    <row r="92" spans="1:7" s="19" customFormat="1" x14ac:dyDescent="0.35">
      <c r="A92" s="24" t="s">
        <v>75</v>
      </c>
      <c r="B92" s="20"/>
      <c r="C92" s="20"/>
      <c r="D92" s="21"/>
      <c r="F92" s="34"/>
      <c r="G92" s="34"/>
    </row>
    <row r="93" spans="1:7" x14ac:dyDescent="0.35">
      <c r="A93" s="27" t="s">
        <v>76</v>
      </c>
      <c r="B93" s="28"/>
      <c r="C93" s="28"/>
      <c r="D93" s="29"/>
      <c r="E93" s="27"/>
      <c r="F93" s="62"/>
      <c r="G93" s="62"/>
    </row>
    <row r="94" spans="1:7" s="19" customFormat="1" x14ac:dyDescent="0.35">
      <c r="A94" s="24" t="s">
        <v>77</v>
      </c>
      <c r="B94" s="25"/>
      <c r="C94" s="25"/>
      <c r="D94" s="26"/>
      <c r="E94" s="24"/>
      <c r="F94" s="60"/>
      <c r="G94" s="60"/>
    </row>
    <row r="95" spans="1:7" x14ac:dyDescent="0.35">
      <c r="A95" s="27" t="s">
        <v>78</v>
      </c>
      <c r="B95" s="28"/>
      <c r="C95" s="28"/>
      <c r="D95" s="29"/>
      <c r="E95" s="27"/>
      <c r="F95" s="62"/>
      <c r="G95" s="62"/>
    </row>
    <row r="96" spans="1:7" s="19" customFormat="1" x14ac:dyDescent="0.35">
      <c r="A96" s="24" t="s">
        <v>79</v>
      </c>
      <c r="B96" s="25"/>
      <c r="C96" s="25"/>
      <c r="D96" s="26"/>
      <c r="E96" s="72"/>
      <c r="F96" s="34"/>
      <c r="G96" s="34"/>
    </row>
    <row r="97" spans="1:7" s="16" customFormat="1" x14ac:dyDescent="0.35">
      <c r="A97" s="27" t="s">
        <v>10</v>
      </c>
      <c r="B97" s="28"/>
      <c r="C97" s="28"/>
      <c r="D97" s="29"/>
      <c r="E97" s="27"/>
      <c r="F97" s="62"/>
      <c r="G97" s="62"/>
    </row>
    <row r="98" spans="1:7" ht="21" x14ac:dyDescent="0.5">
      <c r="A98" s="33" t="s">
        <v>0</v>
      </c>
      <c r="B98" s="35">
        <f>SUBTOTAL(109,Reception3[ESTIMATED COST])</f>
        <v>0</v>
      </c>
      <c r="C98" s="36">
        <f>SUBTOTAL(109,Reception3[ACTUAL COST])</f>
        <v>0</v>
      </c>
      <c r="D98" s="37">
        <f>SUBTOTAL(109,Reception3[DIFFERENCE])</f>
        <v>0</v>
      </c>
      <c r="E98" s="64">
        <f>SUBTOTAL(109,Reception3[DEPOST])</f>
        <v>0</v>
      </c>
      <c r="F98" s="59"/>
      <c r="G98" s="59"/>
    </row>
    <row r="100" spans="1:7" ht="18.5" x14ac:dyDescent="0.35">
      <c r="A100" s="74" t="s">
        <v>33</v>
      </c>
      <c r="B100" s="75"/>
      <c r="C100" s="42"/>
      <c r="D100" s="42"/>
      <c r="E100" s="42"/>
      <c r="F100" s="42"/>
      <c r="G100" s="42"/>
    </row>
    <row r="101" spans="1:7" ht="18.5" x14ac:dyDescent="0.35">
      <c r="A101" s="48"/>
      <c r="B101" s="48"/>
      <c r="C101" s="42"/>
      <c r="D101" s="42"/>
      <c r="E101" s="42"/>
      <c r="F101" s="42"/>
      <c r="G101" s="42"/>
    </row>
    <row r="102" spans="1:7" x14ac:dyDescent="0.35">
      <c r="A102" s="45" t="s">
        <v>27</v>
      </c>
      <c r="B102" s="46" t="s">
        <v>28</v>
      </c>
      <c r="C102" s="46" t="s">
        <v>29</v>
      </c>
      <c r="D102" s="46" t="s">
        <v>30</v>
      </c>
      <c r="E102" s="40" t="s">
        <v>43</v>
      </c>
      <c r="F102" s="61" t="s">
        <v>47</v>
      </c>
      <c r="G102" s="61" t="s">
        <v>31</v>
      </c>
    </row>
    <row r="103" spans="1:7" s="19" customFormat="1" x14ac:dyDescent="0.35">
      <c r="A103" s="24" t="s">
        <v>80</v>
      </c>
      <c r="B103" s="25"/>
      <c r="C103" s="25"/>
      <c r="D103" s="26"/>
      <c r="E103" s="24"/>
      <c r="F103" s="60"/>
      <c r="G103" s="60"/>
    </row>
    <row r="104" spans="1:7" s="16" customFormat="1" x14ac:dyDescent="0.35">
      <c r="A104" s="27" t="s">
        <v>82</v>
      </c>
      <c r="B104" s="28"/>
      <c r="C104" s="28"/>
      <c r="D104" s="29">
        <f>Reception34[[#This Row],[ESTIMATED COST]]-Reception34[[#This Row],[ACTUAL COST]]</f>
        <v>0</v>
      </c>
      <c r="E104" s="22"/>
      <c r="F104" s="63"/>
      <c r="G104" s="63"/>
    </row>
    <row r="105" spans="1:7" s="19" customFormat="1" x14ac:dyDescent="0.35">
      <c r="A105" s="24" t="s">
        <v>81</v>
      </c>
      <c r="B105" s="25"/>
      <c r="C105" s="25"/>
      <c r="D105" s="26"/>
      <c r="E105" s="24"/>
      <c r="F105" s="60"/>
      <c r="G105" s="60"/>
    </row>
    <row r="106" spans="1:7" s="16" customFormat="1" x14ac:dyDescent="0.35">
      <c r="A106" s="27" t="s">
        <v>84</v>
      </c>
      <c r="B106" s="17"/>
      <c r="C106" s="17"/>
      <c r="D106" s="18"/>
      <c r="F106" s="63"/>
      <c r="G106" s="63"/>
    </row>
    <row r="107" spans="1:7" s="19" customFormat="1" x14ac:dyDescent="0.35">
      <c r="A107" s="24" t="s">
        <v>83</v>
      </c>
      <c r="B107" s="25"/>
      <c r="C107" s="25"/>
      <c r="D107" s="26"/>
      <c r="E107" s="24"/>
      <c r="F107" s="60"/>
      <c r="G107" s="60"/>
    </row>
    <row r="108" spans="1:7" s="16" customFormat="1" x14ac:dyDescent="0.35">
      <c r="A108" s="27" t="s">
        <v>85</v>
      </c>
      <c r="B108" s="28"/>
      <c r="C108" s="28"/>
      <c r="D108" s="29"/>
      <c r="E108" s="27"/>
      <c r="F108" s="62"/>
      <c r="G108" s="62"/>
    </row>
    <row r="109" spans="1:7" s="19" customFormat="1" x14ac:dyDescent="0.35">
      <c r="A109" s="24"/>
      <c r="B109" s="25"/>
      <c r="C109" s="25"/>
      <c r="D109" s="26"/>
      <c r="E109" s="24"/>
      <c r="F109" s="60"/>
      <c r="G109" s="60"/>
    </row>
    <row r="110" spans="1:7" ht="21" x14ac:dyDescent="0.5">
      <c r="A110" s="33" t="s">
        <v>0</v>
      </c>
      <c r="B110" s="35">
        <f>SUBTOTAL(109,Reception34[ESTIMATED COST])</f>
        <v>0</v>
      </c>
      <c r="C110" s="36">
        <f>SUBTOTAL(109,Reception34[ACTUAL COST])</f>
        <v>0</v>
      </c>
      <c r="D110" s="37">
        <f>SUBTOTAL(109,Reception34[DIFFERENCE])</f>
        <v>0</v>
      </c>
      <c r="E110" s="64">
        <f>SUBTOTAL(109,Reception34[DEPOST])</f>
        <v>0</v>
      </c>
      <c r="F110" s="59"/>
      <c r="G110" s="59"/>
    </row>
    <row r="112" spans="1:7" ht="18.5" x14ac:dyDescent="0.35">
      <c r="A112" s="74" t="s">
        <v>86</v>
      </c>
      <c r="B112" s="75"/>
      <c r="C112" s="42"/>
      <c r="D112" s="42"/>
      <c r="E112" s="42"/>
      <c r="F112" s="42"/>
      <c r="G112" s="42"/>
    </row>
    <row r="113" spans="1:7" ht="18.5" x14ac:dyDescent="0.35">
      <c r="A113" s="48"/>
      <c r="B113" s="48"/>
      <c r="C113" s="42"/>
      <c r="D113" s="42"/>
      <c r="E113" s="42"/>
      <c r="F113" s="42"/>
      <c r="G113" s="42"/>
    </row>
    <row r="114" spans="1:7" x14ac:dyDescent="0.35">
      <c r="A114" s="45" t="s">
        <v>27</v>
      </c>
      <c r="B114" s="46" t="s">
        <v>28</v>
      </c>
      <c r="C114" s="46" t="s">
        <v>29</v>
      </c>
      <c r="D114" s="46" t="s">
        <v>30</v>
      </c>
      <c r="E114" s="40" t="s">
        <v>43</v>
      </c>
      <c r="F114" s="61" t="s">
        <v>47</v>
      </c>
      <c r="G114" s="61" t="s">
        <v>31</v>
      </c>
    </row>
    <row r="115" spans="1:7" s="19" customFormat="1" x14ac:dyDescent="0.35">
      <c r="A115" s="24" t="s">
        <v>87</v>
      </c>
      <c r="B115" s="25"/>
      <c r="C115" s="25"/>
      <c r="D115" s="26"/>
      <c r="E115" s="24"/>
      <c r="F115" s="60"/>
      <c r="G115" s="60"/>
    </row>
    <row r="116" spans="1:7" x14ac:dyDescent="0.35">
      <c r="A116" s="27" t="s">
        <v>62</v>
      </c>
      <c r="B116" s="28"/>
      <c r="C116" s="28"/>
      <c r="D116" s="29"/>
      <c r="E116" s="22"/>
      <c r="F116" s="63"/>
      <c r="G116" s="63"/>
    </row>
    <row r="117" spans="1:7" s="19" customFormat="1" x14ac:dyDescent="0.35">
      <c r="A117" s="24"/>
      <c r="B117" s="25"/>
      <c r="C117" s="25"/>
      <c r="D117" s="26"/>
      <c r="E117" s="24"/>
      <c r="F117" s="60"/>
      <c r="G117" s="60"/>
    </row>
    <row r="118" spans="1:7" x14ac:dyDescent="0.35">
      <c r="A118" s="27"/>
      <c r="B118" s="28"/>
      <c r="C118" s="28"/>
      <c r="D118" s="29"/>
      <c r="E118" s="27"/>
      <c r="F118" s="62"/>
      <c r="G118" s="62"/>
    </row>
    <row r="119" spans="1:7" ht="21" x14ac:dyDescent="0.5">
      <c r="A119" s="33" t="s">
        <v>0</v>
      </c>
      <c r="B119" s="35">
        <f>SUBTOTAL(109,Reception346[ESTIMATED COST])</f>
        <v>0</v>
      </c>
      <c r="C119" s="36">
        <f>SUBTOTAL(109,Reception346[ACTUAL COST])</f>
        <v>0</v>
      </c>
      <c r="D119" s="37">
        <f>SUBTOTAL(109,Reception346[DIFFERENCE])</f>
        <v>0</v>
      </c>
      <c r="E119" s="64">
        <f>SUBTOTAL(109,Reception346[DEPOST])</f>
        <v>0</v>
      </c>
      <c r="F119" s="59"/>
      <c r="G119" s="59"/>
    </row>
    <row r="121" spans="1:7" ht="18.5" x14ac:dyDescent="0.35">
      <c r="A121" s="74" t="s">
        <v>88</v>
      </c>
      <c r="B121" s="75"/>
      <c r="C121" s="42"/>
      <c r="D121" s="42"/>
      <c r="E121" s="42"/>
      <c r="F121" s="42"/>
      <c r="G121" s="42"/>
    </row>
    <row r="122" spans="1:7" ht="18.5" x14ac:dyDescent="0.35">
      <c r="A122" s="48"/>
      <c r="B122" s="48"/>
      <c r="C122" s="42"/>
      <c r="D122" s="42"/>
      <c r="E122" s="42"/>
      <c r="F122" s="42"/>
      <c r="G122" s="42"/>
    </row>
    <row r="123" spans="1:7" x14ac:dyDescent="0.35">
      <c r="A123" s="45" t="s">
        <v>27</v>
      </c>
      <c r="B123" s="46" t="s">
        <v>28</v>
      </c>
      <c r="C123" s="46" t="s">
        <v>29</v>
      </c>
      <c r="D123" s="46" t="s">
        <v>30</v>
      </c>
      <c r="E123" s="40" t="s">
        <v>43</v>
      </c>
      <c r="F123" s="61" t="s">
        <v>47</v>
      </c>
      <c r="G123" s="61" t="s">
        <v>31</v>
      </c>
    </row>
    <row r="124" spans="1:7" s="19" customFormat="1" x14ac:dyDescent="0.35">
      <c r="A124" s="24" t="s">
        <v>89</v>
      </c>
      <c r="B124" s="25"/>
      <c r="C124" s="25"/>
      <c r="D124" s="26"/>
      <c r="E124" s="24"/>
      <c r="F124" s="60"/>
      <c r="G124" s="60"/>
    </row>
    <row r="125" spans="1:7" x14ac:dyDescent="0.35">
      <c r="A125" s="27" t="s">
        <v>90</v>
      </c>
      <c r="B125" s="28"/>
      <c r="C125" s="28"/>
      <c r="D125" s="29"/>
      <c r="E125" s="22"/>
      <c r="F125" s="63"/>
      <c r="G125" s="63"/>
    </row>
    <row r="126" spans="1:7" s="19" customFormat="1" x14ac:dyDescent="0.35">
      <c r="A126" s="24" t="s">
        <v>91</v>
      </c>
      <c r="B126" s="25"/>
      <c r="C126" s="25"/>
      <c r="D126" s="26"/>
      <c r="E126" s="24"/>
      <c r="F126" s="60"/>
      <c r="G126" s="60"/>
    </row>
    <row r="127" spans="1:7" x14ac:dyDescent="0.35">
      <c r="A127" s="27" t="s">
        <v>92</v>
      </c>
      <c r="B127" s="28"/>
      <c r="C127" s="28"/>
      <c r="D127" s="29"/>
      <c r="E127" s="27"/>
      <c r="F127" s="62"/>
      <c r="G127" s="62"/>
    </row>
    <row r="128" spans="1:7" ht="21" x14ac:dyDescent="0.5">
      <c r="A128" s="33" t="s">
        <v>0</v>
      </c>
      <c r="B128" s="35">
        <f>SUBTOTAL(109,Reception3467[ESTIMATED COST])</f>
        <v>0</v>
      </c>
      <c r="C128" s="36">
        <f>SUBTOTAL(109,Reception3467[ACTUAL COST])</f>
        <v>0</v>
      </c>
      <c r="D128" s="37">
        <f>SUBTOTAL(109,Reception3467[DIFFERENCE])</f>
        <v>0</v>
      </c>
      <c r="E128" s="64">
        <f>SUBTOTAL(109,Reception3467[DEPOST])</f>
        <v>0</v>
      </c>
      <c r="F128" s="59"/>
      <c r="G128" s="59"/>
    </row>
    <row r="130" spans="1:7" ht="18.5" x14ac:dyDescent="0.35">
      <c r="A130" s="74" t="s">
        <v>93</v>
      </c>
      <c r="B130" s="75"/>
      <c r="C130" s="42"/>
      <c r="D130" s="42"/>
      <c r="E130" s="42"/>
      <c r="F130" s="42"/>
      <c r="G130" s="42"/>
    </row>
    <row r="131" spans="1:7" ht="18.5" x14ac:dyDescent="0.35">
      <c r="A131" s="48"/>
      <c r="B131" s="48"/>
      <c r="C131" s="42"/>
      <c r="D131" s="42"/>
      <c r="E131" s="42"/>
      <c r="F131" s="42"/>
      <c r="G131" s="42"/>
    </row>
    <row r="132" spans="1:7" x14ac:dyDescent="0.35">
      <c r="A132" s="45" t="s">
        <v>27</v>
      </c>
      <c r="B132" s="46" t="s">
        <v>28</v>
      </c>
      <c r="C132" s="46" t="s">
        <v>29</v>
      </c>
      <c r="D132" s="46" t="s">
        <v>30</v>
      </c>
      <c r="E132" s="40" t="s">
        <v>43</v>
      </c>
      <c r="F132" s="61" t="s">
        <v>47</v>
      </c>
      <c r="G132" s="61" t="s">
        <v>31</v>
      </c>
    </row>
    <row r="133" spans="1:7" x14ac:dyDescent="0.35">
      <c r="A133" s="24"/>
      <c r="B133" s="25"/>
      <c r="C133" s="25"/>
      <c r="D133" s="26"/>
      <c r="E133" s="24"/>
      <c r="F133" s="60"/>
      <c r="G133" s="60"/>
    </row>
    <row r="134" spans="1:7" x14ac:dyDescent="0.35">
      <c r="A134" s="27"/>
      <c r="B134" s="28"/>
      <c r="C134" s="28"/>
      <c r="D134" s="29"/>
      <c r="E134" s="22"/>
      <c r="F134" s="63"/>
      <c r="G134" s="63"/>
    </row>
    <row r="135" spans="1:7" x14ac:dyDescent="0.35">
      <c r="A135" s="24"/>
      <c r="B135" s="25"/>
      <c r="C135" s="25"/>
      <c r="D135" s="26"/>
      <c r="E135" s="24"/>
      <c r="F135" s="60"/>
      <c r="G135" s="60"/>
    </row>
    <row r="136" spans="1:7" x14ac:dyDescent="0.35">
      <c r="A136" s="27"/>
      <c r="B136" s="28"/>
      <c r="C136" s="28"/>
      <c r="D136" s="29"/>
      <c r="E136" s="27"/>
      <c r="F136" s="62"/>
      <c r="G136" s="62"/>
    </row>
    <row r="137" spans="1:7" ht="21" x14ac:dyDescent="0.5">
      <c r="A137" s="33" t="s">
        <v>0</v>
      </c>
      <c r="B137" s="35">
        <f>SUBTOTAL(109,Reception34678[ESTIMATED COST])</f>
        <v>0</v>
      </c>
      <c r="C137" s="36">
        <f>SUBTOTAL(109,Reception34678[ACTUAL COST])</f>
        <v>0</v>
      </c>
      <c r="D137" s="37">
        <f>SUBTOTAL(109,Reception34678[DIFFERENCE])</f>
        <v>0</v>
      </c>
      <c r="E137" s="64">
        <f>SUBTOTAL(109,Reception34678[DEPOST])</f>
        <v>0</v>
      </c>
      <c r="F137" s="59"/>
      <c r="G137" s="59"/>
    </row>
  </sheetData>
  <mergeCells count="12">
    <mergeCell ref="A73:B73"/>
    <mergeCell ref="A33:B33"/>
    <mergeCell ref="A46:B46"/>
    <mergeCell ref="B3:C3"/>
    <mergeCell ref="B4:C4"/>
    <mergeCell ref="A56:B56"/>
    <mergeCell ref="A12:B12"/>
    <mergeCell ref="A87:B87"/>
    <mergeCell ref="A100:B100"/>
    <mergeCell ref="A112:B112"/>
    <mergeCell ref="A121:B121"/>
    <mergeCell ref="A130:B130"/>
  </mergeCells>
  <phoneticPr fontId="6" type="noConversion"/>
  <pageMargins left="0.75" right="0.75" top="1" bottom="1" header="0.5" footer="0.5"/>
  <ignoredErrors>
    <ignoredError sqref="D55:D56 D32:D33 D45:D46 D72:D73" emptyCellReference="1"/>
  </ignoredErrors>
  <drawing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EDE4F507-16F2-804F-AF03-12CD9A77D4A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D76:D84 D36:D43 D15:D30 D59:D70 D49:D53</xm:sqref>
        </x14:conditionalFormatting>
        <x14:conditionalFormatting xmlns:xm="http://schemas.microsoft.com/office/excel/2006/main">
          <x14:cfRule type="iconSet" priority="8" id="{9CECF27A-EBC7-4757-AE75-6A1B17BDE02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D94:D97 D90:D91</xm:sqref>
        </x14:conditionalFormatting>
        <x14:conditionalFormatting xmlns:xm="http://schemas.microsoft.com/office/excel/2006/main">
          <x14:cfRule type="iconSet" priority="7" id="{B2961D4F-88CB-48A2-B751-7A67363E2AFA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D92:D93</xm:sqref>
        </x14:conditionalFormatting>
        <x14:conditionalFormatting xmlns:xm="http://schemas.microsoft.com/office/excel/2006/main">
          <x14:cfRule type="iconSet" priority="5" id="{973E606D-C307-436E-AB48-F4568B4AE60A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D106:D107</xm:sqref>
        </x14:conditionalFormatting>
        <x14:conditionalFormatting xmlns:xm="http://schemas.microsoft.com/office/excel/2006/main">
          <x14:cfRule type="iconSet" priority="11" id="{DD2AB7B8-0B83-44F7-994F-9147F6A4CE9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D108:D109 D103:D105</xm:sqref>
        </x14:conditionalFormatting>
        <x14:conditionalFormatting xmlns:xm="http://schemas.microsoft.com/office/excel/2006/main">
          <x14:cfRule type="iconSet" priority="12" id="{93A299B7-91DE-4F49-86D6-347D6D1E0F74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D115:D118</xm:sqref>
        </x14:conditionalFormatting>
        <x14:conditionalFormatting xmlns:xm="http://schemas.microsoft.com/office/excel/2006/main">
          <x14:cfRule type="iconSet" priority="2" id="{FE13B642-599E-44D7-B741-B5BF8A0FFD3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D124:D127</xm:sqref>
        </x14:conditionalFormatting>
        <x14:conditionalFormatting xmlns:xm="http://schemas.microsoft.com/office/excel/2006/main">
          <x14:cfRule type="iconSet" priority="1" id="{5C6A26F2-158F-48ED-8A13-763F7BBBD051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D133:D136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 Budget Planner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jleblanc</dc:creator>
  <cp:lastModifiedBy>Emily Pettiford</cp:lastModifiedBy>
  <dcterms:created xsi:type="dcterms:W3CDTF">2010-05-18T22:11:16Z</dcterms:created>
  <dcterms:modified xsi:type="dcterms:W3CDTF">2020-02-20T09:36:10Z</dcterms:modified>
</cp:coreProperties>
</file>